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00" yWindow="450" windowWidth="19800" windowHeight="760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H58" i="2" l="1"/>
  <c r="K35" i="3" l="1"/>
  <c r="J64" i="2"/>
  <c r="J63" i="2"/>
  <c r="G58" i="2"/>
  <c r="H84" i="2" l="1"/>
  <c r="D18" i="3"/>
  <c r="J69" i="2"/>
  <c r="D56" i="3" l="1"/>
  <c r="I44" i="3"/>
  <c r="J117" i="2"/>
  <c r="I112" i="2"/>
  <c r="I105" i="2" s="1"/>
  <c r="H112" i="2"/>
  <c r="G112" i="2"/>
  <c r="F112" i="2"/>
  <c r="E112" i="2"/>
  <c r="D112" i="2"/>
  <c r="I54" i="2"/>
  <c r="H54" i="2"/>
  <c r="G24" i="4" l="1"/>
  <c r="G23" i="4" s="1"/>
  <c r="G22" i="4" s="1"/>
  <c r="G29" i="4"/>
  <c r="G28" i="4" s="1"/>
  <c r="G27" i="4" s="1"/>
  <c r="D24" i="4"/>
  <c r="D23" i="4" s="1"/>
  <c r="D22" i="4" s="1"/>
  <c r="D29" i="4"/>
  <c r="D28" i="4" s="1"/>
  <c r="D27" i="4" s="1"/>
  <c r="J125" i="2"/>
  <c r="H67" i="2"/>
  <c r="H66" i="2" s="1"/>
  <c r="H65" i="2" s="1"/>
  <c r="G67" i="2"/>
  <c r="G66" i="2" s="1"/>
  <c r="G65" i="2" s="1"/>
  <c r="I37" i="2"/>
  <c r="G37" i="2"/>
  <c r="F37" i="2"/>
  <c r="D37" i="2"/>
  <c r="J40" i="2"/>
  <c r="K79" i="2"/>
  <c r="J79" i="2"/>
  <c r="L27" i="2"/>
  <c r="K27" i="2"/>
  <c r="J27" i="2"/>
  <c r="L41" i="3"/>
  <c r="K41" i="3"/>
  <c r="J41" i="3"/>
  <c r="H38" i="3"/>
  <c r="G38" i="3"/>
  <c r="E38" i="3"/>
  <c r="D38" i="3"/>
  <c r="I94" i="2"/>
  <c r="L35" i="3"/>
  <c r="G18" i="3"/>
  <c r="J98" i="2"/>
  <c r="J87" i="2"/>
  <c r="L29" i="2"/>
  <c r="K29" i="2"/>
  <c r="J29" i="2"/>
  <c r="J104" i="2"/>
  <c r="H94" i="2"/>
  <c r="H93" i="2" s="1"/>
  <c r="G94" i="2"/>
  <c r="G93" i="2" s="1"/>
  <c r="J86" i="2"/>
  <c r="G54" i="2"/>
  <c r="H31" i="3"/>
  <c r="G31" i="3"/>
  <c r="E31" i="3"/>
  <c r="D31" i="3"/>
  <c r="D25" i="3"/>
  <c r="J35" i="3"/>
  <c r="I102" i="2"/>
  <c r="I99" i="2" s="1"/>
  <c r="H102" i="2"/>
  <c r="H99" i="2" s="1"/>
  <c r="G102" i="2"/>
  <c r="G99" i="2" s="1"/>
  <c r="F102" i="2"/>
  <c r="F99" i="2" s="1"/>
  <c r="E102" i="2"/>
  <c r="E99" i="2" s="1"/>
  <c r="D102" i="2"/>
  <c r="D99" i="2" s="1"/>
  <c r="K24" i="3"/>
  <c r="J24" i="3"/>
  <c r="E13" i="2" l="1"/>
  <c r="G13" i="2"/>
  <c r="F18" i="3" l="1"/>
  <c r="G47" i="3"/>
  <c r="I20" i="3"/>
  <c r="H20" i="3"/>
  <c r="G20" i="3"/>
  <c r="F20" i="3"/>
  <c r="E20" i="3"/>
  <c r="D20" i="3"/>
  <c r="L127" i="2"/>
  <c r="K127" i="2"/>
  <c r="J127" i="2"/>
  <c r="L126" i="2"/>
  <c r="K126" i="2"/>
  <c r="J126" i="2"/>
  <c r="L121" i="2"/>
  <c r="K121" i="2"/>
  <c r="J121" i="2"/>
  <c r="L120" i="2"/>
  <c r="K120" i="2"/>
  <c r="J120" i="2"/>
  <c r="L119" i="2"/>
  <c r="K119" i="2"/>
  <c r="J119" i="2"/>
  <c r="L118" i="2"/>
  <c r="K118" i="2"/>
  <c r="J118" i="2"/>
  <c r="L114" i="2"/>
  <c r="K114" i="2"/>
  <c r="J114" i="2"/>
  <c r="L113" i="2"/>
  <c r="K113" i="2"/>
  <c r="J113" i="2"/>
  <c r="L111" i="2"/>
  <c r="K111" i="2"/>
  <c r="J111" i="2"/>
  <c r="L110" i="2"/>
  <c r="K110" i="2"/>
  <c r="J110" i="2"/>
  <c r="L109" i="2"/>
  <c r="K109" i="2"/>
  <c r="J109" i="2"/>
  <c r="L108" i="2"/>
  <c r="K108" i="2"/>
  <c r="J108" i="2"/>
  <c r="L103" i="2"/>
  <c r="K103" i="2"/>
  <c r="J103" i="2"/>
  <c r="L102" i="2"/>
  <c r="K102" i="2"/>
  <c r="J102" i="2"/>
  <c r="L99" i="2"/>
  <c r="K99" i="2"/>
  <c r="J99" i="2"/>
  <c r="L96" i="2"/>
  <c r="K96" i="2"/>
  <c r="J96" i="2"/>
  <c r="L95" i="2"/>
  <c r="K95" i="2"/>
  <c r="J95" i="2"/>
  <c r="L91" i="2"/>
  <c r="K91" i="2"/>
  <c r="J91" i="2"/>
  <c r="L90" i="2"/>
  <c r="K90" i="2"/>
  <c r="J90" i="2"/>
  <c r="L89" i="2"/>
  <c r="K89" i="2"/>
  <c r="J89" i="2"/>
  <c r="L83" i="2"/>
  <c r="K83" i="2"/>
  <c r="J83" i="2"/>
  <c r="L81" i="2"/>
  <c r="K81" i="2"/>
  <c r="J81" i="2"/>
  <c r="L80" i="2"/>
  <c r="K80" i="2"/>
  <c r="J80" i="2"/>
  <c r="L78" i="2"/>
  <c r="K78" i="2"/>
  <c r="J78" i="2"/>
  <c r="L77" i="2"/>
  <c r="K77" i="2"/>
  <c r="J77" i="2"/>
  <c r="L76" i="2"/>
  <c r="K76" i="2"/>
  <c r="J76" i="2"/>
  <c r="L75" i="2"/>
  <c r="K75" i="2"/>
  <c r="J75" i="2"/>
  <c r="L74" i="2"/>
  <c r="L73" i="2"/>
  <c r="K73" i="2"/>
  <c r="J73" i="2"/>
  <c r="L72" i="2"/>
  <c r="L71" i="2"/>
  <c r="L70" i="2"/>
  <c r="L68" i="2"/>
  <c r="K68" i="2"/>
  <c r="J68" i="2"/>
  <c r="L67" i="2"/>
  <c r="L66" i="2"/>
  <c r="L65" i="2"/>
  <c r="L62" i="2"/>
  <c r="K62" i="2"/>
  <c r="J62" i="2"/>
  <c r="L61" i="2"/>
  <c r="K61" i="2"/>
  <c r="J61" i="2"/>
  <c r="L60" i="2"/>
  <c r="K60" i="2"/>
  <c r="J60" i="2"/>
  <c r="L59" i="2"/>
  <c r="K59" i="2"/>
  <c r="J59" i="2"/>
  <c r="L58" i="2"/>
  <c r="L57" i="2"/>
  <c r="L56" i="2"/>
  <c r="K56" i="2"/>
  <c r="J56" i="2"/>
  <c r="L55" i="2"/>
  <c r="K55" i="2"/>
  <c r="J55" i="2"/>
  <c r="L53" i="2"/>
  <c r="K53" i="2"/>
  <c r="J53" i="2"/>
  <c r="L52" i="2"/>
  <c r="K52" i="2"/>
  <c r="J52" i="2"/>
  <c r="L48" i="2"/>
  <c r="K48" i="2"/>
  <c r="J48" i="2"/>
  <c r="L47" i="2"/>
  <c r="K47" i="2"/>
  <c r="J47" i="2"/>
  <c r="L46" i="2"/>
  <c r="K46" i="2"/>
  <c r="J46" i="2"/>
  <c r="L45" i="2"/>
  <c r="K45" i="2"/>
  <c r="J45" i="2"/>
  <c r="L44" i="2"/>
  <c r="K44" i="2"/>
  <c r="J44" i="2"/>
  <c r="L43" i="2"/>
  <c r="L42" i="2"/>
  <c r="K42" i="2"/>
  <c r="J42" i="2"/>
  <c r="L41" i="2"/>
  <c r="K41" i="2"/>
  <c r="J41" i="2"/>
  <c r="L39" i="2"/>
  <c r="K39" i="2"/>
  <c r="J39" i="2"/>
  <c r="L38" i="2"/>
  <c r="K38" i="2"/>
  <c r="J38" i="2"/>
  <c r="K37" i="2"/>
  <c r="L36" i="2"/>
  <c r="K36" i="2"/>
  <c r="J36" i="2"/>
  <c r="L35" i="2"/>
  <c r="K35" i="2"/>
  <c r="J35" i="2"/>
  <c r="K34" i="2"/>
  <c r="L33" i="2"/>
  <c r="K33" i="2"/>
  <c r="J33" i="2"/>
  <c r="L32" i="2"/>
  <c r="K32" i="2"/>
  <c r="J32" i="2"/>
  <c r="L31" i="2"/>
  <c r="K31" i="2"/>
  <c r="J31" i="2"/>
  <c r="L30" i="2"/>
  <c r="K30" i="2"/>
  <c r="J30" i="2"/>
  <c r="L28" i="2"/>
  <c r="K28" i="2"/>
  <c r="J28" i="2"/>
  <c r="L26" i="2"/>
  <c r="K26" i="2"/>
  <c r="J26" i="2"/>
  <c r="L24" i="2"/>
  <c r="L23" i="2"/>
  <c r="K23" i="2"/>
  <c r="J23" i="2"/>
  <c r="L22" i="2"/>
  <c r="K22" i="2"/>
  <c r="J22" i="2"/>
  <c r="L21" i="2"/>
  <c r="K21" i="2"/>
  <c r="J21" i="2"/>
  <c r="L20" i="2"/>
  <c r="K20" i="2"/>
  <c r="J20" i="2"/>
  <c r="L17" i="2"/>
  <c r="K17" i="2"/>
  <c r="J17" i="2"/>
  <c r="L16" i="2"/>
  <c r="K16" i="2"/>
  <c r="J16" i="2"/>
  <c r="L15" i="2"/>
  <c r="K15" i="2"/>
  <c r="J15" i="2"/>
  <c r="L14" i="2"/>
  <c r="K14" i="2"/>
  <c r="J14" i="2"/>
  <c r="L11" i="2"/>
  <c r="K11" i="2"/>
  <c r="J11" i="2"/>
  <c r="L9" i="2"/>
  <c r="K9" i="2"/>
  <c r="J9" i="2"/>
  <c r="I7" i="4"/>
  <c r="H7" i="4"/>
  <c r="G7" i="4"/>
  <c r="E9" i="4"/>
  <c r="E7" i="4" s="1"/>
  <c r="D9" i="4"/>
  <c r="D7" i="4" s="1"/>
  <c r="L37" i="3"/>
  <c r="K37" i="3"/>
  <c r="J37" i="3"/>
  <c r="L36" i="3"/>
  <c r="H36" i="3"/>
  <c r="G36" i="3"/>
  <c r="F36" i="3"/>
  <c r="E36" i="3"/>
  <c r="K36" i="3" s="1"/>
  <c r="D36" i="3"/>
  <c r="J36" i="3" s="1"/>
  <c r="L59" i="3"/>
  <c r="K59" i="3"/>
  <c r="J59" i="3"/>
  <c r="I58" i="3"/>
  <c r="H58" i="3"/>
  <c r="K58" i="3" s="1"/>
  <c r="G58" i="3"/>
  <c r="J58" i="3" s="1"/>
  <c r="F58" i="3"/>
  <c r="E58" i="3"/>
  <c r="D58" i="3"/>
  <c r="L57" i="3"/>
  <c r="K57" i="3"/>
  <c r="J57" i="3"/>
  <c r="I56" i="3"/>
  <c r="L56" i="3" s="1"/>
  <c r="H56" i="3"/>
  <c r="G56" i="3"/>
  <c r="J56" i="3" s="1"/>
  <c r="F56" i="3"/>
  <c r="E56" i="3"/>
  <c r="L55" i="3"/>
  <c r="K55" i="3"/>
  <c r="J55" i="3"/>
  <c r="L54" i="3"/>
  <c r="K54" i="3"/>
  <c r="J54" i="3"/>
  <c r="I53" i="3"/>
  <c r="H53" i="3"/>
  <c r="G53" i="3"/>
  <c r="F53" i="3"/>
  <c r="E53" i="3"/>
  <c r="D53" i="3"/>
  <c r="L48" i="3"/>
  <c r="K48" i="3"/>
  <c r="J48" i="3"/>
  <c r="L47" i="3"/>
  <c r="I47" i="3"/>
  <c r="H47" i="3"/>
  <c r="F47" i="3"/>
  <c r="E47" i="3"/>
  <c r="D47" i="3"/>
  <c r="L52" i="3"/>
  <c r="K52" i="3"/>
  <c r="J52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J47" i="3" l="1"/>
  <c r="K56" i="3"/>
  <c r="L53" i="3"/>
  <c r="K53" i="3"/>
  <c r="K47" i="3"/>
  <c r="L58" i="3"/>
  <c r="J53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I25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94" i="2"/>
  <c r="F93" i="2" s="1"/>
  <c r="E94" i="2"/>
  <c r="E93" i="2" s="1"/>
  <c r="D94" i="2"/>
  <c r="D93" i="2" s="1"/>
  <c r="F105" i="2"/>
  <c r="E105" i="2"/>
  <c r="D105" i="2"/>
  <c r="I88" i="2"/>
  <c r="I84" i="2" s="1"/>
  <c r="H88" i="2"/>
  <c r="G88" i="2"/>
  <c r="G84" i="2" s="1"/>
  <c r="F88" i="2"/>
  <c r="F84" i="2" s="1"/>
  <c r="E88" i="2"/>
  <c r="E84" i="2" s="1"/>
  <c r="D88" i="2"/>
  <c r="D84" i="2" s="1"/>
  <c r="H74" i="2"/>
  <c r="G74" i="2"/>
  <c r="E74" i="2"/>
  <c r="D74" i="2"/>
  <c r="H72" i="2"/>
  <c r="G72" i="2"/>
  <c r="E72" i="2"/>
  <c r="E71" i="2" s="1"/>
  <c r="E70" i="2" s="1"/>
  <c r="D72" i="2"/>
  <c r="D71" i="2" s="1"/>
  <c r="D70" i="2" s="1"/>
  <c r="E67" i="2"/>
  <c r="D67" i="2"/>
  <c r="G57" i="2"/>
  <c r="E58" i="2"/>
  <c r="E57" i="2" s="1"/>
  <c r="D58" i="2"/>
  <c r="D57" i="2" s="1"/>
  <c r="F54" i="2"/>
  <c r="E54" i="2"/>
  <c r="D54" i="2"/>
  <c r="I51" i="2"/>
  <c r="I50" i="2" s="1"/>
  <c r="H51" i="2"/>
  <c r="H50" i="2" s="1"/>
  <c r="G51" i="2"/>
  <c r="G50" i="2" s="1"/>
  <c r="F51" i="2"/>
  <c r="E51" i="2"/>
  <c r="E50" i="2" s="1"/>
  <c r="D51" i="2"/>
  <c r="D50" i="2" s="1"/>
  <c r="H43" i="2"/>
  <c r="G43" i="2"/>
  <c r="E43" i="2"/>
  <c r="D43" i="2"/>
  <c r="F34" i="2"/>
  <c r="D34" i="2"/>
  <c r="H25" i="2"/>
  <c r="G25" i="2"/>
  <c r="F25" i="2"/>
  <c r="L25" i="2" s="1"/>
  <c r="E25" i="2"/>
  <c r="E24" i="2" s="1"/>
  <c r="D25" i="2"/>
  <c r="D24" i="2" s="1"/>
  <c r="I19" i="2"/>
  <c r="H19" i="2"/>
  <c r="G19" i="2"/>
  <c r="F19" i="2"/>
  <c r="F18" i="2" s="1"/>
  <c r="E19" i="2"/>
  <c r="E18" i="2" s="1"/>
  <c r="D19" i="2"/>
  <c r="D18" i="2" s="1"/>
  <c r="I13" i="2"/>
  <c r="H13" i="2"/>
  <c r="F13" i="2"/>
  <c r="F12" i="2" s="1"/>
  <c r="E12" i="2"/>
  <c r="D13" i="2"/>
  <c r="D12" i="2" s="1"/>
  <c r="F50" i="2" l="1"/>
  <c r="F49" i="2" s="1"/>
  <c r="H18" i="2"/>
  <c r="K18" i="2" s="1"/>
  <c r="K19" i="2"/>
  <c r="E49" i="2"/>
  <c r="D49" i="2"/>
  <c r="L51" i="2"/>
  <c r="J51" i="2"/>
  <c r="E66" i="2"/>
  <c r="K67" i="2"/>
  <c r="D66" i="2"/>
  <c r="J67" i="2"/>
  <c r="K51" i="2"/>
  <c r="K25" i="3"/>
  <c r="K74" i="2"/>
  <c r="J74" i="2"/>
  <c r="K84" i="2"/>
  <c r="K88" i="2"/>
  <c r="H57" i="2"/>
  <c r="K57" i="2" s="1"/>
  <c r="K58" i="2"/>
  <c r="J57" i="2"/>
  <c r="J58" i="2"/>
  <c r="K54" i="2"/>
  <c r="K43" i="2"/>
  <c r="J43" i="2"/>
  <c r="L25" i="3"/>
  <c r="L9" i="3"/>
  <c r="K9" i="3"/>
  <c r="J9" i="3"/>
  <c r="L105" i="2"/>
  <c r="L112" i="2"/>
  <c r="H105" i="2"/>
  <c r="K105" i="2" s="1"/>
  <c r="K112" i="2"/>
  <c r="G105" i="2"/>
  <c r="J105" i="2" s="1"/>
  <c r="J112" i="2"/>
  <c r="I93" i="2"/>
  <c r="L93" i="2" s="1"/>
  <c r="L94" i="2"/>
  <c r="K93" i="2"/>
  <c r="K94" i="2"/>
  <c r="J93" i="2"/>
  <c r="J94" i="2"/>
  <c r="L84" i="2"/>
  <c r="L88" i="2"/>
  <c r="J84" i="2"/>
  <c r="J88" i="2"/>
  <c r="H71" i="2"/>
  <c r="K72" i="2"/>
  <c r="G71" i="2"/>
  <c r="J72" i="2"/>
  <c r="L54" i="2"/>
  <c r="J54" i="2"/>
  <c r="I34" i="2"/>
  <c r="L34" i="2" s="1"/>
  <c r="L37" i="2"/>
  <c r="G34" i="2"/>
  <c r="J34" i="2" s="1"/>
  <c r="J37" i="2"/>
  <c r="H24" i="2"/>
  <c r="K24" i="2" s="1"/>
  <c r="K25" i="2"/>
  <c r="G24" i="2"/>
  <c r="J24" i="2" s="1"/>
  <c r="J25" i="2"/>
  <c r="I18" i="2"/>
  <c r="L18" i="2" s="1"/>
  <c r="L19" i="2"/>
  <c r="G18" i="2"/>
  <c r="J18" i="2" s="1"/>
  <c r="J19" i="2"/>
  <c r="I12" i="2"/>
  <c r="L12" i="2" s="1"/>
  <c r="L13" i="2"/>
  <c r="H12" i="2"/>
  <c r="K12" i="2" s="1"/>
  <c r="K13" i="2"/>
  <c r="G12" i="2"/>
  <c r="J12" i="2" s="1"/>
  <c r="J13" i="2"/>
  <c r="K31" i="3"/>
  <c r="F31" i="3"/>
  <c r="F44" i="3"/>
  <c r="L44" i="3" s="1"/>
  <c r="H44" i="3"/>
  <c r="G44" i="3"/>
  <c r="I31" i="3"/>
  <c r="I18" i="3"/>
  <c r="E65" i="2" l="1"/>
  <c r="K65" i="2" s="1"/>
  <c r="K66" i="2"/>
  <c r="D65" i="2"/>
  <c r="J65" i="2" s="1"/>
  <c r="J66" i="2"/>
  <c r="F7" i="3"/>
  <c r="F61" i="3" s="1"/>
  <c r="I7" i="3"/>
  <c r="L31" i="3"/>
  <c r="G7" i="3"/>
  <c r="G61" i="3" s="1"/>
  <c r="H49" i="2"/>
  <c r="K49" i="2" s="1"/>
  <c r="K50" i="2"/>
  <c r="J31" i="3"/>
  <c r="J25" i="3"/>
  <c r="H70" i="2"/>
  <c r="K70" i="2" s="1"/>
  <c r="K71" i="2"/>
  <c r="G70" i="2"/>
  <c r="J70" i="2" s="1"/>
  <c r="J71" i="2"/>
  <c r="I49" i="2"/>
  <c r="L49" i="2" s="1"/>
  <c r="L50" i="2"/>
  <c r="G49" i="2"/>
  <c r="J49" i="2" s="1"/>
  <c r="J50" i="2"/>
  <c r="J18" i="3"/>
  <c r="J20" i="3"/>
  <c r="L18" i="3"/>
  <c r="L20" i="3"/>
  <c r="H7" i="3"/>
  <c r="H61" i="3" s="1"/>
  <c r="E44" i="3"/>
  <c r="D44" i="3"/>
  <c r="J38" i="3"/>
  <c r="K44" i="3" l="1"/>
  <c r="E7" i="3"/>
  <c r="J44" i="3"/>
  <c r="D7" i="3"/>
  <c r="D61" i="3" s="1"/>
  <c r="L7" i="3"/>
  <c r="I61" i="3"/>
  <c r="K38" i="3"/>
  <c r="J7" i="3" l="1"/>
  <c r="K7" i="3"/>
  <c r="E61" i="3"/>
</calcChain>
</file>

<file path=xl/sharedStrings.xml><?xml version="1.0" encoding="utf-8"?>
<sst xmlns="http://schemas.openxmlformats.org/spreadsheetml/2006/main" count="774" uniqueCount="425">
  <si>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</si>
  <si>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</si>
  <si>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</si>
  <si>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</si>
  <si>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</si>
  <si>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</si>
  <si>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</si>
  <si>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</si>
  <si>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</si>
  <si>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</si>
  <si>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</si>
  <si>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</si>
  <si>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</si>
  <si>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</si>
  <si>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</si>
  <si>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</si>
  <si>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</si>
  <si>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</si>
  <si>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</si>
  <si>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</si>
  <si>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</si>
  <si>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</si>
  <si>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</si>
  <si>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</si>
  <si>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</si>
  <si>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</si>
  <si>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</si>
  <si>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</si>
  <si>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</si>
  <si>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</si>
  <si>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</si>
  <si>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</si>
  <si>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</si>
  <si>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</si>
  <si>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</si>
  <si>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</si>
  <si>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</si>
  <si>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</si>
  <si>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</si>
  <si>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</si>
  <si>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</si>
  <si>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</si>
  <si>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</si>
  <si>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</si>
  <si>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</si>
  <si>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</si>
  <si>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</si>
  <si>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</si>
  <si>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</si>
  <si>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</si>
  <si>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</si>
  <si>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</si>
  <si>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</si>
  <si>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</si>
  <si>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</si>
  <si>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</si>
  <si>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</si>
  <si>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</si>
  <si>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</si>
  <si>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</si>
  <si>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</si>
  <si>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</si>
  <si>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</si>
  <si>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</si>
  <si>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</si>
  <si>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</si>
  <si>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</si>
  <si>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</si>
  <si>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</si>
  <si>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</si>
  <si>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</si>
  <si>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</si>
  <si>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</si>
  <si>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</si>
  <si>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</si>
  <si>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</si>
  <si>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</si>
  <si>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</si>
  <si>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</si>
  <si>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</si>
  <si>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</si>
  <si>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</si>
  <si>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</si>
  <si>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</si>
  <si>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</si>
  <si>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</si>
  <si>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</si>
  <si>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</si>
  <si>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</si>
  <si>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</si>
  <si>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</si>
  <si>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</si>
  <si>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</si>
  <si>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</si>
  <si>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</si>
  <si>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</si>
  <si>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</si>
  <si>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</si>
  <si>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</si>
  <si>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</si>
  <si>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</si>
  <si>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</si>
  <si>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</si>
  <si>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</si>
  <si>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</si>
  <si>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</si>
  <si>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</si>
  <si>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</si>
  <si>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</si>
  <si>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</si>
  <si>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</si>
  <si>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</si>
  <si>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</si>
  <si>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</si>
  <si>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</si>
  <si>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</si>
  <si>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</si>
  <si>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</si>
  <si>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</si>
  <si>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</si>
  <si>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</si>
  <si>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</si>
  <si>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</si>
  <si>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</si>
  <si>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</si>
  <si>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</si>
  <si>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</si>
  <si>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 xml:space="preserve"> 000 1160301001 0000 140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</si>
  <si>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</si>
  <si>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</si>
  <si>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</si>
  <si>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</si>
  <si>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</si>
  <si>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</si>
  <si>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</si>
  <si>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</si>
  <si>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</si>
  <si>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</si>
  <si>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</si>
  <si>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</si>
  <si>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</si>
  <si>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</si>
  <si>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</si>
  <si>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</si>
  <si>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</si>
  <si>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</si>
  <si>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</si>
  <si>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</si>
  <si>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</si>
  <si>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</si>
  <si>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</si>
  <si>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</si>
  <si>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</si>
  <si>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</si>
  <si>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</si>
  <si>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</si>
  <si>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</si>
  <si>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</si>
  <si>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</si>
  <si>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</si>
  <si>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городских поселений на выравнивание бюджетной обеспеченности</t>
  </si>
  <si>
    <t xml:space="preserve"> 000 2020100113 0000 151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</si>
  <si>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</si>
  <si>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</si>
  <si>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</si>
  <si>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</si>
  <si>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</si>
  <si>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</si>
  <si>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</si>
  <si>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</si>
  <si>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</si>
  <si>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</si>
  <si>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</si>
  <si>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</si>
  <si>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</si>
  <si>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</si>
  <si>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</si>
  <si>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</si>
  <si>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</si>
  <si>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</si>
  <si>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</si>
  <si>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000 2020301513 0000 151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</si>
  <si>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</si>
  <si>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</si>
  <si>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</si>
  <si>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000 2020302205 0000 151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</si>
  <si>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</si>
  <si>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</si>
  <si>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</si>
  <si>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</si>
  <si>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</si>
  <si>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000 2020302413 0000 151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</si>
  <si>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</si>
  <si>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</si>
  <si>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</si>
  <si>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</si>
  <si>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</si>
  <si>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</si>
  <si>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</si>
  <si>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</si>
  <si>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</si>
  <si>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</si>
  <si>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</si>
  <si>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</si>
  <si>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</si>
  <si>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</si>
  <si>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</si>
  <si>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</si>
  <si>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</si>
  <si>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</si>
  <si>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</si>
  <si>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</si>
  <si>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</si>
  <si>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</si>
  <si>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</si>
  <si>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</si>
  <si>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</si>
  <si>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</si>
  <si>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</si>
  <si>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</si>
  <si>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</si>
  <si>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</si>
  <si>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</si>
  <si>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</si>
  <si>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</si>
  <si>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</si>
  <si>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</si>
  <si>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</si>
  <si>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</si>
  <si>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</si>
  <si>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</si>
  <si>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</si>
  <si>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</si>
  <si>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</si>
  <si>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</si>
  <si>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</si>
  <si>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</si>
  <si>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</si>
  <si>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</si>
  <si>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</si>
  <si>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</si>
  <si>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</si>
  <si>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</si>
  <si>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</si>
  <si>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</si>
  <si>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</si>
  <si>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</si>
  <si>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</si>
  <si>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</si>
  <si>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</si>
  <si>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</si>
  <si>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</si>
  <si>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</si>
  <si>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</si>
  <si>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</si>
  <si>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</si>
  <si>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</si>
  <si>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</si>
  <si>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</si>
  <si>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</si>
  <si>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</si>
  <si>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</si>
  <si>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</si>
  <si>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</si>
  <si>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</si>
  <si>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</si>
  <si>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</si>
  <si>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</si>
  <si>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</si>
  <si>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</si>
  <si>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</si>
  <si>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</si>
  <si>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</si>
  <si>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</si>
  <si>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</si>
  <si>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</si>
  <si>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</si>
  <si>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</si>
  <si>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</si>
  <si>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</si>
  <si>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</si>
  <si>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</si>
  <si>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</si>
  <si>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</si>
  <si>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</si>
  <si>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</si>
  <si>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</si>
  <si>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</si>
  <si>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</si>
  <si>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</si>
  <si>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</si>
  <si>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000 1006 0000000000 000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</si>
  <si>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</si>
  <si>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</si>
  <si>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</si>
  <si>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</si>
  <si>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</si>
  <si>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</si>
  <si>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</si>
  <si>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</si>
  <si>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</si>
  <si>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</si>
  <si>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</si>
  <si>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</si>
  <si>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</si>
  <si>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</si>
  <si>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</si>
  <si>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</si>
  <si>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</si>
  <si>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</si>
  <si>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</si>
  <si>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</si>
  <si>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</si>
  <si>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</si>
  <si>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</si>
  <si>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</si>
  <si>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</si>
  <si>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</si>
  <si>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</si>
  <si>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</si>
  <si>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</si>
  <si>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</si>
  <si>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</si>
  <si>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</si>
  <si>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</si>
  <si>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</si>
  <si>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</si>
  <si>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</si>
  <si>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</si>
  <si>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</si>
  <si>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</si>
  <si>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</si>
  <si>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</si>
  <si>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</si>
  <si>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</si>
  <si>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</si>
  <si>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</si>
  <si>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</si>
  <si>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</si>
  <si>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</si>
  <si>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</si>
  <si>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</si>
  <si>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</si>
  <si>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</si>
  <si>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</si>
  <si>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</si>
  <si>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</si>
  <si>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</si>
  <si>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</si>
  <si>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</si>
  <si>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</si>
  <si>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</si>
  <si>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</si>
  <si>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</si>
  <si>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</si>
  <si>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</si>
  <si>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</si>
  <si>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</si>
  <si>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</si>
  <si>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</si>
  <si>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</si>
  <si>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</si>
  <si>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</si>
  <si>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</si>
  <si>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</si>
  <si>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</si>
  <si>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</si>
  <si>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</si>
  <si>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</si>
  <si>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</si>
  <si>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</si>
  <si>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</si>
  <si>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</si>
  <si>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</si>
  <si>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</si>
  <si>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</si>
  <si>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</si>
  <si>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</si>
  <si>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</si>
  <si>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</si>
  <si>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</si>
  <si>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</si>
  <si>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</si>
  <si>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</si>
  <si>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 xml:space="preserve"> 000 1169005010 0000 140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</si>
  <si>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</si>
  <si>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</si>
  <si>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</si>
  <si>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 xml:space="preserve"> 000 202015002 0000 151</t>
  </si>
  <si>
    <t xml:space="preserve">  Субсидии бюджетам муниципальных районов на реализацию мероприятий по модернизации объектов коммунальной инфраструктуры</t>
  </si>
  <si>
    <t xml:space="preserve"> 000 2022007705 0000 151</t>
  </si>
  <si>
    <t xml:space="preserve"> 000 2020299910 0000 151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</si>
  <si>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</si>
  <si>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</si>
  <si>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</si>
  <si>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</si>
  <si>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</si>
  <si>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</si>
  <si>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000 2020499900 0000 151</t>
  </si>
  <si>
    <t xml:space="preserve"> 000 1060103010 0000 110</t>
  </si>
  <si>
    <t xml:space="preserve"> 000 1060604310 0000 110</t>
  </si>
  <si>
    <t xml:space="preserve"> 000 1060601310 0000 110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</si>
  <si>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</si>
  <si>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</si>
  <si>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</si>
  <si>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</si>
  <si>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</si>
  <si>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 xml:space="preserve">  Субсидии бюджетам на поддержку отрасли культуры</t>
  </si>
  <si>
    <t xml:space="preserve"> 000 202025519 05 0000 151</t>
  </si>
  <si>
    <t xml:space="preserve"> 000 1060603310 0000 110</t>
  </si>
  <si>
    <t xml:space="preserve"> 000 1160303001 0000 140</t>
  </si>
  <si>
    <t xml:space="preserve">  ВОЗВРАТ ОСТАТКОВ СУБСИДИЙ, СУБВЕНЦИЙ ИЗ БЮДЖЕТОВ МУНИЦИПАЛЬНЫХ РАЙОНОВ </t>
  </si>
  <si>
    <t>000 2070503013 0000 180</t>
  </si>
  <si>
    <t xml:space="preserve"> 000 1110503510 0000 120</t>
  </si>
  <si>
    <t xml:space="preserve"> 000 1170505010 0000 180</t>
  </si>
  <si>
    <t>Субвенция на составление списков присяжных заседателей</t>
  </si>
  <si>
    <t xml:space="preserve"> 000 20235120 0000 151</t>
  </si>
  <si>
    <t>Возврат бюджетных средств</t>
  </si>
  <si>
    <t xml:space="preserve"> 000 1130299505 0000 130</t>
  </si>
  <si>
    <t xml:space="preserve"> 000 2190500010 0000 151</t>
  </si>
  <si>
    <t xml:space="preserve">  Плата за размещение отходов производства </t>
  </si>
  <si>
    <t xml:space="preserve"> 000 1120104101 6000 120</t>
  </si>
  <si>
    <t xml:space="preserve">  Плата за размещение твердых коммунальных отходов  </t>
  </si>
  <si>
    <t xml:space="preserve"> 000 1120104201 6000 120</t>
  </si>
  <si>
    <t xml:space="preserve">СПРАВКА ОБ ИСПОЛНЕНИИ КОНСОЛИДИРОВАННОГО БЮДЖЕТА МАМСКО-ЧУЙСКОГО РАЙОНА ЗА ИЮЛЬ 2018 ГОДА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</si>
</sst>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8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</cellStyleXfs>
  <cellXfs count="8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9" fontId="14" fillId="0" borderId="21" xfId="47" applyNumberFormat="1" applyFont="1" applyProtection="1">
      <alignment horizontal="center" wrapText="1"/>
    </xf>
    <xf numFmtId="49" fontId="14" fillId="0" borderId="22" xfId="48" applyNumberFormat="1" applyFont="1" applyProtection="1">
      <alignment horizontal="center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0" fontId="14" fillId="0" borderId="26" xfId="55" applyNumberFormat="1" applyFont="1" applyProtection="1">
      <alignment horizontal="left" wrapText="1" indent="2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4" fillId="0" borderId="38" xfId="91" applyNumberFormat="1" applyFont="1" applyProtection="1">
      <alignment horizontal="left" wrapText="1"/>
    </xf>
    <xf numFmtId="0" fontId="14" fillId="0" borderId="40" xfId="93" applyNumberFormat="1" applyFont="1" applyProtection="1">
      <alignment horizontal="left" wrapText="1"/>
    </xf>
    <xf numFmtId="0" fontId="14" fillId="0" borderId="25" xfId="95" applyNumberFormat="1" applyFont="1" applyProtection="1"/>
    <xf numFmtId="0" fontId="14" fillId="0" borderId="38" xfId="97" applyNumberFormat="1" applyFont="1" applyProtection="1">
      <alignment horizontal="left" wrapText="1" indent="1"/>
    </xf>
    <xf numFmtId="49" fontId="14" fillId="0" borderId="27" xfId="98" applyNumberFormat="1" applyFont="1" applyProtection="1">
      <alignment horizontal="center" wrapText="1"/>
    </xf>
    <xf numFmtId="0" fontId="14" fillId="0" borderId="40" xfId="100" applyNumberFormat="1" applyFont="1" applyProtection="1">
      <alignment horizontal="left" wrapText="1" indent="2"/>
    </xf>
    <xf numFmtId="0" fontId="14" fillId="0" borderId="39" xfId="102" applyNumberFormat="1" applyFont="1" applyProtection="1">
      <alignment horizontal="left" wrapText="1" indent="2"/>
    </xf>
    <xf numFmtId="49" fontId="14" fillId="0" borderId="27" xfId="103" applyNumberFormat="1" applyFont="1" applyProtection="1">
      <alignment horizontal="center" shrinkToFit="1"/>
    </xf>
    <xf numFmtId="49" fontId="14" fillId="0" borderId="28" xfId="104" applyNumberFormat="1" applyFont="1" applyProtection="1">
      <alignment horizontal="center" shrinkToFit="1"/>
    </xf>
    <xf numFmtId="0" fontId="14" fillId="0" borderId="26" xfId="55" applyNumberFormat="1" applyFont="1" applyAlignment="1" applyProtection="1">
      <alignment horizontal="center" wrapText="1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89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abSelected="1" workbookViewId="0">
      <selection activeCell="I121" sqref="I121"/>
    </sheetView>
  </sheetViews>
  <sheetFormatPr defaultRowHeight="15" x14ac:dyDescent="0.2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 x14ac:dyDescent="0.25">
      <c r="A1" s="2"/>
      <c r="B1" s="78" t="s">
        <v>424</v>
      </c>
      <c r="C1" s="78"/>
      <c r="D1" s="78"/>
      <c r="E1" s="78"/>
      <c r="F1" s="78"/>
      <c r="G1" s="3"/>
      <c r="H1" s="3"/>
      <c r="I1" s="3"/>
      <c r="J1" s="3"/>
      <c r="K1" s="3"/>
      <c r="L1" s="3"/>
      <c r="M1" s="3"/>
    </row>
    <row r="2" spans="1:13" ht="17.100000000000001" customHeight="1" x14ac:dyDescent="0.25">
      <c r="A2" s="4"/>
      <c r="B2" s="78"/>
      <c r="C2" s="78"/>
      <c r="D2" s="78"/>
      <c r="E2" s="78"/>
      <c r="F2" s="78"/>
      <c r="G2" s="3"/>
      <c r="H2" s="3"/>
      <c r="I2" s="3"/>
      <c r="J2" s="3"/>
      <c r="K2" s="3"/>
      <c r="L2" s="3"/>
      <c r="M2" s="3"/>
    </row>
    <row r="3" spans="1:13" ht="14.1" customHeight="1" x14ac:dyDescent="0.25">
      <c r="A3" s="6"/>
      <c r="B3" s="78"/>
      <c r="C3" s="78"/>
      <c r="D3" s="78"/>
      <c r="E3" s="78"/>
      <c r="F3" s="78"/>
      <c r="G3" s="3"/>
      <c r="H3" s="3"/>
      <c r="I3" s="3"/>
      <c r="J3" s="3"/>
      <c r="K3" s="3"/>
      <c r="L3" s="3"/>
      <c r="M3" s="3"/>
    </row>
    <row r="4" spans="1:13" ht="12.95" customHeight="1" x14ac:dyDescent="0.25">
      <c r="A4" s="3"/>
      <c r="B4" s="3"/>
      <c r="C4" s="3" t="s">
        <v>356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25">
      <c r="A5" s="2"/>
      <c r="B5" s="2"/>
      <c r="C5" s="6"/>
      <c r="D5" s="9"/>
      <c r="E5" s="9"/>
      <c r="F5" s="9"/>
      <c r="G5" s="9"/>
      <c r="H5" s="3"/>
      <c r="I5" s="3"/>
      <c r="J5" s="74"/>
      <c r="K5" s="74"/>
      <c r="L5" s="74"/>
      <c r="M5" s="3"/>
    </row>
    <row r="6" spans="1:13" ht="20.25" customHeight="1" x14ac:dyDescent="0.25">
      <c r="A6" s="79" t="s">
        <v>0</v>
      </c>
      <c r="B6" s="79" t="s">
        <v>1</v>
      </c>
      <c r="C6" s="79" t="s">
        <v>2</v>
      </c>
      <c r="D6" s="81" t="s">
        <v>3</v>
      </c>
      <c r="E6" s="77"/>
      <c r="F6" s="77"/>
      <c r="G6" s="77" t="s">
        <v>354</v>
      </c>
      <c r="H6" s="77"/>
      <c r="I6" s="77"/>
      <c r="J6" s="75" t="s">
        <v>369</v>
      </c>
      <c r="K6" s="75" t="s">
        <v>370</v>
      </c>
      <c r="L6" s="75" t="s">
        <v>371</v>
      </c>
      <c r="M6" s="5"/>
    </row>
    <row r="7" spans="1:13" ht="140.44999999999999" customHeight="1" x14ac:dyDescent="0.25">
      <c r="A7" s="80"/>
      <c r="B7" s="80"/>
      <c r="C7" s="80"/>
      <c r="D7" s="17" t="s">
        <v>355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76"/>
      <c r="K7" s="76"/>
      <c r="L7" s="76"/>
      <c r="M7" s="5"/>
    </row>
    <row r="8" spans="1:13" ht="11.45" customHeight="1" thickBot="1" x14ac:dyDescent="0.3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380</v>
      </c>
      <c r="K8" s="19" t="s">
        <v>381</v>
      </c>
      <c r="L8" s="19" t="s">
        <v>382</v>
      </c>
      <c r="M8" s="5"/>
    </row>
    <row r="9" spans="1:13" ht="21.75" customHeight="1" x14ac:dyDescent="0.25">
      <c r="A9" s="63" t="s">
        <v>18</v>
      </c>
      <c r="B9" s="64" t="s">
        <v>19</v>
      </c>
      <c r="C9" s="65" t="s">
        <v>20</v>
      </c>
      <c r="D9" s="66">
        <v>423611400</v>
      </c>
      <c r="E9" s="66">
        <v>366897700</v>
      </c>
      <c r="F9" s="66">
        <v>74837866</v>
      </c>
      <c r="G9" s="66">
        <v>228364226.18000001</v>
      </c>
      <c r="H9" s="66">
        <v>207502930.06</v>
      </c>
      <c r="I9" s="66">
        <v>31351115.82</v>
      </c>
      <c r="J9" s="66">
        <f>G9/D9*100</f>
        <v>53.908895317736963</v>
      </c>
      <c r="K9" s="66">
        <f>H9/E9*100</f>
        <v>56.556072730900198</v>
      </c>
      <c r="L9" s="66">
        <f>I9/F9*100</f>
        <v>41.892049433905562</v>
      </c>
      <c r="M9" s="7"/>
    </row>
    <row r="10" spans="1:13" ht="22.5" customHeight="1" x14ac:dyDescent="0.25">
      <c r="A10" s="23" t="s">
        <v>22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7"/>
    </row>
    <row r="11" spans="1:13" ht="15" customHeight="1" x14ac:dyDescent="0.25">
      <c r="A11" s="59" t="s">
        <v>23</v>
      </c>
      <c r="B11" s="60" t="s">
        <v>19</v>
      </c>
      <c r="C11" s="61" t="s">
        <v>24</v>
      </c>
      <c r="D11" s="66">
        <v>58276000</v>
      </c>
      <c r="E11" s="66">
        <v>43314400</v>
      </c>
      <c r="F11" s="66">
        <v>14961600</v>
      </c>
      <c r="G11" s="66">
        <v>30580101.370000001</v>
      </c>
      <c r="H11" s="66">
        <v>23296364.010000002</v>
      </c>
      <c r="I11" s="66">
        <v>7283737.3600000003</v>
      </c>
      <c r="J11" s="66">
        <f t="shared" ref="J11:L45" si="0">G11/D11*100</f>
        <v>52.474605961287665</v>
      </c>
      <c r="K11" s="66">
        <f t="shared" ref="K11:L45" si="1">H11/E11*100</f>
        <v>53.784339642243694</v>
      </c>
      <c r="L11" s="66">
        <f t="shared" ref="L11:L45" si="2">I11/F11*100</f>
        <v>48.682877232381564</v>
      </c>
      <c r="M11" s="7"/>
    </row>
    <row r="12" spans="1:13" ht="15" customHeight="1" x14ac:dyDescent="0.25">
      <c r="A12" s="59" t="s">
        <v>25</v>
      </c>
      <c r="B12" s="60" t="s">
        <v>19</v>
      </c>
      <c r="C12" s="61" t="s">
        <v>26</v>
      </c>
      <c r="D12" s="62">
        <f t="shared" ref="D12:I12" si="3">SUM(D13)</f>
        <v>37363500</v>
      </c>
      <c r="E12" s="62">
        <f t="shared" si="3"/>
        <v>29395000</v>
      </c>
      <c r="F12" s="62">
        <f t="shared" si="3"/>
        <v>7968500</v>
      </c>
      <c r="G12" s="62">
        <f t="shared" si="3"/>
        <v>21222295.549999997</v>
      </c>
      <c r="H12" s="62">
        <f t="shared" si="3"/>
        <v>16077497.01</v>
      </c>
      <c r="I12" s="62">
        <f t="shared" si="3"/>
        <v>5144799.040000001</v>
      </c>
      <c r="J12" s="66">
        <f t="shared" si="0"/>
        <v>56.799538453303342</v>
      </c>
      <c r="K12" s="66">
        <f t="shared" si="1"/>
        <v>54.694665793502296</v>
      </c>
      <c r="L12" s="66">
        <f t="shared" si="2"/>
        <v>64.564209575202369</v>
      </c>
      <c r="M12" s="7"/>
    </row>
    <row r="13" spans="1:13" ht="15" customHeight="1" x14ac:dyDescent="0.25">
      <c r="A13" s="26" t="s">
        <v>27</v>
      </c>
      <c r="B13" s="27" t="s">
        <v>19</v>
      </c>
      <c r="C13" s="28" t="s">
        <v>28</v>
      </c>
      <c r="D13" s="29">
        <f t="shared" ref="D13:I13" si="4">SUM(D14:D17)</f>
        <v>37363500</v>
      </c>
      <c r="E13" s="29">
        <f t="shared" si="4"/>
        <v>29395000</v>
      </c>
      <c r="F13" s="29">
        <f t="shared" si="4"/>
        <v>7968500</v>
      </c>
      <c r="G13" s="29">
        <f t="shared" si="4"/>
        <v>21222295.549999997</v>
      </c>
      <c r="H13" s="29">
        <f t="shared" si="4"/>
        <v>16077497.01</v>
      </c>
      <c r="I13" s="29">
        <f t="shared" si="4"/>
        <v>5144799.040000001</v>
      </c>
      <c r="J13" s="22">
        <f t="shared" si="0"/>
        <v>56.799538453303342</v>
      </c>
      <c r="K13" s="22">
        <f t="shared" si="1"/>
        <v>54.694665793502296</v>
      </c>
      <c r="L13" s="22">
        <f t="shared" si="2"/>
        <v>64.564209575202369</v>
      </c>
      <c r="M13" s="7"/>
    </row>
    <row r="14" spans="1:13" ht="84.75" customHeight="1" x14ac:dyDescent="0.25">
      <c r="A14" s="26" t="s">
        <v>29</v>
      </c>
      <c r="B14" s="27" t="s">
        <v>19</v>
      </c>
      <c r="C14" s="28" t="s">
        <v>30</v>
      </c>
      <c r="D14" s="29">
        <v>37316000</v>
      </c>
      <c r="E14" s="29">
        <v>29350000</v>
      </c>
      <c r="F14" s="29">
        <v>7966000</v>
      </c>
      <c r="G14" s="29">
        <v>21067864.609999999</v>
      </c>
      <c r="H14" s="29">
        <v>15960503.5</v>
      </c>
      <c r="I14" s="29">
        <v>5107361.1100000003</v>
      </c>
      <c r="J14" s="22">
        <f t="shared" si="0"/>
        <v>56.457992844892267</v>
      </c>
      <c r="K14" s="22">
        <f t="shared" si="1"/>
        <v>54.379909710391829</v>
      </c>
      <c r="L14" s="22">
        <f t="shared" si="2"/>
        <v>64.114500502134078</v>
      </c>
      <c r="M14" s="7"/>
    </row>
    <row r="15" spans="1:13" ht="126" customHeight="1" x14ac:dyDescent="0.25">
      <c r="A15" s="26" t="s">
        <v>31</v>
      </c>
      <c r="B15" s="27" t="s">
        <v>19</v>
      </c>
      <c r="C15" s="28" t="s">
        <v>32</v>
      </c>
      <c r="D15" s="29">
        <v>0</v>
      </c>
      <c r="E15" s="29">
        <v>0</v>
      </c>
      <c r="F15" s="29">
        <v>0</v>
      </c>
      <c r="G15" s="29"/>
      <c r="H15" s="29"/>
      <c r="I15" s="29"/>
      <c r="J15" s="22" t="e">
        <f t="shared" si="0"/>
        <v>#DIV/0!</v>
      </c>
      <c r="K15" s="22" t="e">
        <f t="shared" si="1"/>
        <v>#DIV/0!</v>
      </c>
      <c r="L15" s="22" t="e">
        <f t="shared" si="2"/>
        <v>#DIV/0!</v>
      </c>
      <c r="M15" s="7"/>
    </row>
    <row r="16" spans="1:13" ht="62.25" customHeight="1" x14ac:dyDescent="0.25">
      <c r="A16" s="26" t="s">
        <v>33</v>
      </c>
      <c r="B16" s="27" t="s">
        <v>19</v>
      </c>
      <c r="C16" s="28" t="s">
        <v>34</v>
      </c>
      <c r="D16" s="29">
        <v>25500</v>
      </c>
      <c r="E16" s="29">
        <v>23000</v>
      </c>
      <c r="F16" s="29">
        <v>2500</v>
      </c>
      <c r="G16" s="29">
        <v>443.04</v>
      </c>
      <c r="H16" s="29">
        <v>336.01</v>
      </c>
      <c r="I16" s="29">
        <v>107.53</v>
      </c>
      <c r="J16" s="22">
        <f t="shared" si="0"/>
        <v>1.7374117647058824</v>
      </c>
      <c r="K16" s="22">
        <f t="shared" si="1"/>
        <v>1.4609130434782609</v>
      </c>
      <c r="L16" s="22">
        <f t="shared" si="2"/>
        <v>4.3012000000000006</v>
      </c>
      <c r="M16" s="7"/>
    </row>
    <row r="17" spans="1:13" ht="89.25" customHeight="1" x14ac:dyDescent="0.25">
      <c r="A17" s="26" t="s">
        <v>35</v>
      </c>
      <c r="B17" s="27" t="s">
        <v>19</v>
      </c>
      <c r="C17" s="28" t="s">
        <v>36</v>
      </c>
      <c r="D17" s="29">
        <v>22000</v>
      </c>
      <c r="E17" s="29">
        <v>22000</v>
      </c>
      <c r="F17" s="29">
        <v>0</v>
      </c>
      <c r="G17" s="29">
        <v>153987.9</v>
      </c>
      <c r="H17" s="29">
        <v>116657.5</v>
      </c>
      <c r="I17" s="29">
        <v>37330.400000000001</v>
      </c>
      <c r="J17" s="22">
        <f t="shared" si="0"/>
        <v>699.94499999999994</v>
      </c>
      <c r="K17" s="22">
        <f t="shared" si="1"/>
        <v>530.26136363636363</v>
      </c>
      <c r="L17" s="22" t="e">
        <f t="shared" si="2"/>
        <v>#DIV/0!</v>
      </c>
      <c r="M17" s="7"/>
    </row>
    <row r="18" spans="1:13" ht="48" customHeight="1" x14ac:dyDescent="0.25">
      <c r="A18" s="59" t="s">
        <v>37</v>
      </c>
      <c r="B18" s="60" t="s">
        <v>19</v>
      </c>
      <c r="C18" s="61" t="s">
        <v>38</v>
      </c>
      <c r="D18" s="62">
        <f t="shared" ref="D18:I18" si="5">SUM(D19)</f>
        <v>2194100</v>
      </c>
      <c r="E18" s="62">
        <f t="shared" si="5"/>
        <v>0</v>
      </c>
      <c r="F18" s="62">
        <f t="shared" si="5"/>
        <v>2194100</v>
      </c>
      <c r="G18" s="62">
        <f t="shared" si="5"/>
        <v>1287264.27</v>
      </c>
      <c r="H18" s="62">
        <f t="shared" si="5"/>
        <v>0</v>
      </c>
      <c r="I18" s="62">
        <f t="shared" si="5"/>
        <v>1287264.27</v>
      </c>
      <c r="J18" s="66">
        <f t="shared" si="0"/>
        <v>58.669352809808117</v>
      </c>
      <c r="K18" s="66" t="e">
        <f t="shared" si="1"/>
        <v>#DIV/0!</v>
      </c>
      <c r="L18" s="66">
        <f t="shared" si="2"/>
        <v>58.669352809808117</v>
      </c>
      <c r="M18" s="7"/>
    </row>
    <row r="19" spans="1:13" ht="44.25" customHeight="1" x14ac:dyDescent="0.25">
      <c r="A19" s="26" t="s">
        <v>39</v>
      </c>
      <c r="B19" s="27" t="s">
        <v>19</v>
      </c>
      <c r="C19" s="28" t="s">
        <v>40</v>
      </c>
      <c r="D19" s="29">
        <f t="shared" ref="D19:I19" si="6">SUM(D20:D23)</f>
        <v>2194100</v>
      </c>
      <c r="E19" s="29">
        <f t="shared" si="6"/>
        <v>0</v>
      </c>
      <c r="F19" s="29">
        <f t="shared" si="6"/>
        <v>2194100</v>
      </c>
      <c r="G19" s="29">
        <f t="shared" si="6"/>
        <v>1287264.27</v>
      </c>
      <c r="H19" s="29">
        <f t="shared" si="6"/>
        <v>0</v>
      </c>
      <c r="I19" s="29">
        <f t="shared" si="6"/>
        <v>1287264.27</v>
      </c>
      <c r="J19" s="22">
        <f t="shared" si="0"/>
        <v>58.669352809808117</v>
      </c>
      <c r="K19" s="22" t="e">
        <f t="shared" si="1"/>
        <v>#DIV/0!</v>
      </c>
      <c r="L19" s="22">
        <f t="shared" si="2"/>
        <v>58.669352809808117</v>
      </c>
      <c r="M19" s="7"/>
    </row>
    <row r="20" spans="1:13" ht="76.5" customHeight="1" x14ac:dyDescent="0.25">
      <c r="A20" s="26" t="s">
        <v>41</v>
      </c>
      <c r="B20" s="27" t="s">
        <v>19</v>
      </c>
      <c r="C20" s="28" t="s">
        <v>42</v>
      </c>
      <c r="D20" s="29">
        <v>780100</v>
      </c>
      <c r="E20" s="29" t="s">
        <v>21</v>
      </c>
      <c r="F20" s="29">
        <v>780100</v>
      </c>
      <c r="G20" s="29">
        <v>554519.85</v>
      </c>
      <c r="H20" s="29" t="s">
        <v>21</v>
      </c>
      <c r="I20" s="29">
        <v>554519.85</v>
      </c>
      <c r="J20" s="22">
        <f t="shared" si="0"/>
        <v>71.08317523394436</v>
      </c>
      <c r="K20" s="22" t="e">
        <f t="shared" si="1"/>
        <v>#VALUE!</v>
      </c>
      <c r="L20" s="22">
        <f t="shared" si="2"/>
        <v>71.08317523394436</v>
      </c>
      <c r="M20" s="7"/>
    </row>
    <row r="21" spans="1:13" ht="89.25" customHeight="1" x14ac:dyDescent="0.25">
      <c r="A21" s="26" t="s">
        <v>43</v>
      </c>
      <c r="B21" s="27" t="s">
        <v>19</v>
      </c>
      <c r="C21" s="28" t="s">
        <v>44</v>
      </c>
      <c r="D21" s="29">
        <v>19900</v>
      </c>
      <c r="E21" s="29" t="s">
        <v>21</v>
      </c>
      <c r="F21" s="29">
        <v>19900</v>
      </c>
      <c r="G21" s="29">
        <v>4547.7</v>
      </c>
      <c r="H21" s="29" t="s">
        <v>21</v>
      </c>
      <c r="I21" s="29">
        <v>4547.7</v>
      </c>
      <c r="J21" s="22">
        <f t="shared" si="0"/>
        <v>22.852763819095475</v>
      </c>
      <c r="K21" s="22" t="e">
        <f t="shared" si="1"/>
        <v>#VALUE!</v>
      </c>
      <c r="L21" s="22">
        <f t="shared" si="2"/>
        <v>22.852763819095475</v>
      </c>
      <c r="M21" s="7"/>
    </row>
    <row r="22" spans="1:13" ht="76.5" customHeight="1" x14ac:dyDescent="0.25">
      <c r="A22" s="26" t="s">
        <v>45</v>
      </c>
      <c r="B22" s="27" t="s">
        <v>19</v>
      </c>
      <c r="C22" s="28" t="s">
        <v>46</v>
      </c>
      <c r="D22" s="29">
        <v>1459800</v>
      </c>
      <c r="E22" s="29" t="s">
        <v>21</v>
      </c>
      <c r="F22" s="29">
        <v>1459800</v>
      </c>
      <c r="G22" s="29">
        <v>844900.99</v>
      </c>
      <c r="H22" s="29" t="s">
        <v>21</v>
      </c>
      <c r="I22" s="29">
        <v>844900.99</v>
      </c>
      <c r="J22" s="22">
        <f t="shared" si="0"/>
        <v>57.87785929579394</v>
      </c>
      <c r="K22" s="22" t="e">
        <f t="shared" si="1"/>
        <v>#VALUE!</v>
      </c>
      <c r="L22" s="22">
        <f t="shared" si="2"/>
        <v>57.87785929579394</v>
      </c>
      <c r="M22" s="7"/>
    </row>
    <row r="23" spans="1:13" ht="76.5" customHeight="1" x14ac:dyDescent="0.25">
      <c r="A23" s="26" t="s">
        <v>47</v>
      </c>
      <c r="B23" s="27" t="s">
        <v>19</v>
      </c>
      <c r="C23" s="28" t="s">
        <v>48</v>
      </c>
      <c r="D23" s="29">
        <v>-65700</v>
      </c>
      <c r="E23" s="29" t="s">
        <v>21</v>
      </c>
      <c r="F23" s="29">
        <v>-65700</v>
      </c>
      <c r="G23" s="29">
        <v>-116704.27</v>
      </c>
      <c r="H23" s="29" t="s">
        <v>21</v>
      </c>
      <c r="I23" s="29">
        <v>-116704.27</v>
      </c>
      <c r="J23" s="22">
        <f t="shared" si="0"/>
        <v>177.63207001522071</v>
      </c>
      <c r="K23" s="22" t="e">
        <f t="shared" si="1"/>
        <v>#VALUE!</v>
      </c>
      <c r="L23" s="22">
        <f t="shared" si="2"/>
        <v>177.63207001522071</v>
      </c>
      <c r="M23" s="7"/>
    </row>
    <row r="24" spans="1:13" ht="33.75" customHeight="1" x14ac:dyDescent="0.25">
      <c r="A24" s="59" t="s">
        <v>49</v>
      </c>
      <c r="B24" s="60" t="s">
        <v>19</v>
      </c>
      <c r="C24" s="61" t="s">
        <v>50</v>
      </c>
      <c r="D24" s="62">
        <f>D25+D31</f>
        <v>3152000</v>
      </c>
      <c r="E24" s="62">
        <f>E25+E31</f>
        <v>3152000</v>
      </c>
      <c r="F24" s="62">
        <v>0</v>
      </c>
      <c r="G24" s="62">
        <f>G25+G31</f>
        <v>1677566.54</v>
      </c>
      <c r="H24" s="62">
        <f>H25+H31</f>
        <v>1677566.54</v>
      </c>
      <c r="I24" s="62">
        <v>0</v>
      </c>
      <c r="J24" s="66">
        <f t="shared" si="0"/>
        <v>53.22228870558375</v>
      </c>
      <c r="K24" s="66">
        <f t="shared" si="1"/>
        <v>53.22228870558375</v>
      </c>
      <c r="L24" s="66" t="e">
        <f t="shared" si="2"/>
        <v>#DIV/0!</v>
      </c>
      <c r="M24" s="7"/>
    </row>
    <row r="25" spans="1:13" ht="48" customHeight="1" x14ac:dyDescent="0.25">
      <c r="A25" s="58" t="s">
        <v>364</v>
      </c>
      <c r="B25" s="27" t="s">
        <v>19</v>
      </c>
      <c r="C25" s="28" t="s">
        <v>365</v>
      </c>
      <c r="D25" s="29">
        <f>SUM(D26:D30)</f>
        <v>802000</v>
      </c>
      <c r="E25" s="29">
        <f>SUM(E26:E30)</f>
        <v>802000</v>
      </c>
      <c r="F25" s="29">
        <f>SUM(F26:F30)</f>
        <v>0</v>
      </c>
      <c r="G25" s="29">
        <f>SUM(G26:G30)</f>
        <v>594673.34</v>
      </c>
      <c r="H25" s="29">
        <f>SUM(H26:H30)</f>
        <v>594673.34</v>
      </c>
      <c r="I25" s="29">
        <v>0</v>
      </c>
      <c r="J25" s="22">
        <f t="shared" si="0"/>
        <v>74.148795511221948</v>
      </c>
      <c r="K25" s="22">
        <f t="shared" si="1"/>
        <v>74.148795511221948</v>
      </c>
      <c r="L25" s="22" t="e">
        <f t="shared" si="2"/>
        <v>#DIV/0!</v>
      </c>
      <c r="M25" s="7"/>
    </row>
    <row r="26" spans="1:13" ht="48.75" customHeight="1" x14ac:dyDescent="0.25">
      <c r="A26" s="58" t="s">
        <v>359</v>
      </c>
      <c r="B26" s="27" t="s">
        <v>19</v>
      </c>
      <c r="C26" s="28" t="s">
        <v>360</v>
      </c>
      <c r="D26" s="29">
        <v>428000</v>
      </c>
      <c r="E26" s="29">
        <v>428000</v>
      </c>
      <c r="F26" s="29">
        <v>0</v>
      </c>
      <c r="G26" s="29">
        <v>493540.32</v>
      </c>
      <c r="H26" s="29">
        <v>493540.32</v>
      </c>
      <c r="I26" s="29">
        <v>0</v>
      </c>
      <c r="J26" s="22">
        <f t="shared" si="0"/>
        <v>115.31315887850468</v>
      </c>
      <c r="K26" s="22">
        <f t="shared" si="1"/>
        <v>115.31315887850468</v>
      </c>
      <c r="L26" s="22" t="e">
        <f t="shared" si="2"/>
        <v>#DIV/0!</v>
      </c>
      <c r="M26" s="7"/>
    </row>
    <row r="27" spans="1:13" ht="48.75" customHeight="1" x14ac:dyDescent="0.25">
      <c r="A27" s="58" t="s">
        <v>404</v>
      </c>
      <c r="B27" s="27" t="s">
        <v>19</v>
      </c>
      <c r="C27" s="28" t="s">
        <v>405</v>
      </c>
      <c r="D27" s="29"/>
      <c r="E27" s="29"/>
      <c r="F27" s="29"/>
      <c r="G27" s="29"/>
      <c r="H27" s="29"/>
      <c r="I27" s="29"/>
      <c r="J27" s="22" t="e">
        <f t="shared" si="0"/>
        <v>#DIV/0!</v>
      </c>
      <c r="K27" s="22" t="e">
        <f t="shared" si="1"/>
        <v>#DIV/0!</v>
      </c>
      <c r="L27" s="22" t="e">
        <f t="shared" si="1"/>
        <v>#DIV/0!</v>
      </c>
      <c r="M27" s="7"/>
    </row>
    <row r="28" spans="1:13" ht="56.25" customHeight="1" x14ac:dyDescent="0.25">
      <c r="A28" s="58" t="s">
        <v>361</v>
      </c>
      <c r="B28" s="27" t="s">
        <v>19</v>
      </c>
      <c r="C28" s="28" t="s">
        <v>406</v>
      </c>
      <c r="D28" s="29">
        <v>291000</v>
      </c>
      <c r="E28" s="29">
        <v>291000</v>
      </c>
      <c r="F28" s="29">
        <v>0</v>
      </c>
      <c r="G28" s="29">
        <v>101133.02</v>
      </c>
      <c r="H28" s="29">
        <v>101133.02</v>
      </c>
      <c r="I28" s="29">
        <v>0</v>
      </c>
      <c r="J28" s="22">
        <f t="shared" si="0"/>
        <v>34.753615120274915</v>
      </c>
      <c r="K28" s="22">
        <f t="shared" si="1"/>
        <v>34.753615120274915</v>
      </c>
      <c r="L28" s="22" t="e">
        <f t="shared" si="2"/>
        <v>#DIV/0!</v>
      </c>
      <c r="M28" s="7"/>
    </row>
    <row r="29" spans="1:13" ht="45" customHeight="1" x14ac:dyDescent="0.25">
      <c r="A29" s="58" t="s">
        <v>395</v>
      </c>
      <c r="B29" s="27" t="s">
        <v>19</v>
      </c>
      <c r="C29" s="28" t="s">
        <v>396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2" t="e">
        <f t="shared" si="0"/>
        <v>#DIV/0!</v>
      </c>
      <c r="K29" s="22" t="e">
        <f t="shared" si="0"/>
        <v>#DIV/0!</v>
      </c>
      <c r="L29" s="22" t="e">
        <f t="shared" si="0"/>
        <v>#DIV/0!</v>
      </c>
      <c r="M29" s="7"/>
    </row>
    <row r="30" spans="1:13" ht="45" customHeight="1" x14ac:dyDescent="0.25">
      <c r="A30" s="58" t="s">
        <v>362</v>
      </c>
      <c r="B30" s="27" t="s">
        <v>19</v>
      </c>
      <c r="C30" s="28" t="s">
        <v>363</v>
      </c>
      <c r="D30" s="29">
        <v>83000</v>
      </c>
      <c r="E30" s="29">
        <v>83000</v>
      </c>
      <c r="F30" s="29">
        <v>0</v>
      </c>
      <c r="G30" s="29">
        <v>0</v>
      </c>
      <c r="H30" s="29">
        <v>0</v>
      </c>
      <c r="I30" s="29">
        <v>0</v>
      </c>
      <c r="J30" s="22">
        <f t="shared" si="0"/>
        <v>0</v>
      </c>
      <c r="K30" s="22">
        <f t="shared" si="1"/>
        <v>0</v>
      </c>
      <c r="L30" s="22" t="e">
        <f t="shared" si="2"/>
        <v>#DIV/0!</v>
      </c>
      <c r="M30" s="7"/>
    </row>
    <row r="31" spans="1:13" ht="33.75" customHeight="1" x14ac:dyDescent="0.25">
      <c r="A31" s="26" t="s">
        <v>51</v>
      </c>
      <c r="B31" s="27" t="s">
        <v>19</v>
      </c>
      <c r="C31" s="28" t="s">
        <v>52</v>
      </c>
      <c r="D31" s="29">
        <v>2350000</v>
      </c>
      <c r="E31" s="29">
        <v>2350000</v>
      </c>
      <c r="F31" s="29">
        <v>0</v>
      </c>
      <c r="G31" s="29">
        <v>1082893.2</v>
      </c>
      <c r="H31" s="29">
        <v>1082893.2</v>
      </c>
      <c r="I31" s="29">
        <v>0</v>
      </c>
      <c r="J31" s="22">
        <f t="shared" si="0"/>
        <v>46.08056170212766</v>
      </c>
      <c r="K31" s="22">
        <f t="shared" si="1"/>
        <v>46.08056170212766</v>
      </c>
      <c r="L31" s="22" t="e">
        <f t="shared" si="2"/>
        <v>#DIV/0!</v>
      </c>
      <c r="M31" s="7"/>
    </row>
    <row r="32" spans="1:13" ht="30.75" customHeight="1" x14ac:dyDescent="0.25">
      <c r="A32" s="26" t="s">
        <v>51</v>
      </c>
      <c r="B32" s="27" t="s">
        <v>19</v>
      </c>
      <c r="C32" s="28" t="s">
        <v>53</v>
      </c>
      <c r="D32" s="29">
        <v>2350000</v>
      </c>
      <c r="E32" s="29">
        <v>2350000</v>
      </c>
      <c r="F32" s="29">
        <v>0</v>
      </c>
      <c r="G32" s="29">
        <v>1082893.2</v>
      </c>
      <c r="H32" s="29">
        <v>1082893.2</v>
      </c>
      <c r="I32" s="29">
        <v>0</v>
      </c>
      <c r="J32" s="22">
        <f t="shared" si="0"/>
        <v>46.08056170212766</v>
      </c>
      <c r="K32" s="22">
        <f t="shared" si="1"/>
        <v>46.08056170212766</v>
      </c>
      <c r="L32" s="22" t="e">
        <f t="shared" si="2"/>
        <v>#DIV/0!</v>
      </c>
      <c r="M32" s="7"/>
    </row>
    <row r="33" spans="1:13" ht="57" customHeight="1" x14ac:dyDescent="0.25">
      <c r="A33" s="26" t="s">
        <v>54</v>
      </c>
      <c r="B33" s="27" t="s">
        <v>19</v>
      </c>
      <c r="C33" s="28" t="s">
        <v>55</v>
      </c>
      <c r="D33" s="29" t="s">
        <v>21</v>
      </c>
      <c r="E33" s="29" t="s">
        <v>21</v>
      </c>
      <c r="F33" s="29" t="s">
        <v>21</v>
      </c>
      <c r="G33" s="29"/>
      <c r="H33" s="29"/>
      <c r="I33" s="29" t="s">
        <v>21</v>
      </c>
      <c r="J33" s="22" t="e">
        <f t="shared" si="0"/>
        <v>#VALUE!</v>
      </c>
      <c r="K33" s="22" t="e">
        <f t="shared" si="1"/>
        <v>#VALUE!</v>
      </c>
      <c r="L33" s="22" t="e">
        <f t="shared" si="2"/>
        <v>#VALUE!</v>
      </c>
      <c r="M33" s="7"/>
    </row>
    <row r="34" spans="1:13" ht="15" customHeight="1" x14ac:dyDescent="0.25">
      <c r="A34" s="59" t="s">
        <v>56</v>
      </c>
      <c r="B34" s="60" t="s">
        <v>19</v>
      </c>
      <c r="C34" s="61" t="s">
        <v>57</v>
      </c>
      <c r="D34" s="62">
        <f>D35+D37+D41</f>
        <v>1638500</v>
      </c>
      <c r="E34" s="62"/>
      <c r="F34" s="62">
        <f>F35+F37+F41</f>
        <v>1638500</v>
      </c>
      <c r="G34" s="62">
        <f>G35+G37+G41</f>
        <v>703320.31</v>
      </c>
      <c r="H34" s="62"/>
      <c r="I34" s="62">
        <f>I35+I37+I41</f>
        <v>703320.31</v>
      </c>
      <c r="J34" s="66">
        <f t="shared" si="0"/>
        <v>42.92464510222765</v>
      </c>
      <c r="K34" s="66" t="e">
        <f t="shared" si="1"/>
        <v>#DIV/0!</v>
      </c>
      <c r="L34" s="66">
        <f t="shared" si="2"/>
        <v>42.92464510222765</v>
      </c>
      <c r="M34" s="7"/>
    </row>
    <row r="35" spans="1:13" ht="15" customHeight="1" x14ac:dyDescent="0.25">
      <c r="A35" s="26" t="s">
        <v>58</v>
      </c>
      <c r="B35" s="27" t="s">
        <v>19</v>
      </c>
      <c r="C35" s="28" t="s">
        <v>59</v>
      </c>
      <c r="D35" s="29">
        <v>370000</v>
      </c>
      <c r="E35" s="29" t="s">
        <v>21</v>
      </c>
      <c r="F35" s="29">
        <v>370000</v>
      </c>
      <c r="G35" s="29">
        <v>70573.67</v>
      </c>
      <c r="H35" s="29" t="s">
        <v>21</v>
      </c>
      <c r="I35" s="29">
        <v>70573.67</v>
      </c>
      <c r="J35" s="22">
        <f t="shared" si="0"/>
        <v>19.073964864864866</v>
      </c>
      <c r="K35" s="22" t="e">
        <f t="shared" si="1"/>
        <v>#VALUE!</v>
      </c>
      <c r="L35" s="22">
        <f t="shared" si="2"/>
        <v>19.073964864864866</v>
      </c>
      <c r="M35" s="7"/>
    </row>
    <row r="36" spans="1:13" ht="74.25" customHeight="1" x14ac:dyDescent="0.25">
      <c r="A36" s="26" t="s">
        <v>60</v>
      </c>
      <c r="B36" s="27" t="s">
        <v>19</v>
      </c>
      <c r="C36" s="28" t="s">
        <v>399</v>
      </c>
      <c r="D36" s="29">
        <v>370000</v>
      </c>
      <c r="E36" s="29" t="s">
        <v>21</v>
      </c>
      <c r="F36" s="29">
        <v>370000</v>
      </c>
      <c r="G36" s="29">
        <v>70573.67</v>
      </c>
      <c r="H36" s="29" t="s">
        <v>21</v>
      </c>
      <c r="I36" s="29">
        <v>70573.67</v>
      </c>
      <c r="J36" s="22">
        <f t="shared" si="0"/>
        <v>19.073964864864866</v>
      </c>
      <c r="K36" s="22" t="e">
        <f t="shared" si="1"/>
        <v>#VALUE!</v>
      </c>
      <c r="L36" s="22">
        <f t="shared" si="2"/>
        <v>19.073964864864866</v>
      </c>
      <c r="M36" s="7"/>
    </row>
    <row r="37" spans="1:13" ht="15" customHeight="1" x14ac:dyDescent="0.25">
      <c r="A37" s="26" t="s">
        <v>61</v>
      </c>
      <c r="B37" s="27" t="s">
        <v>19</v>
      </c>
      <c r="C37" s="28" t="s">
        <v>62</v>
      </c>
      <c r="D37" s="29">
        <f>D38+D41+D40+D39</f>
        <v>1075500</v>
      </c>
      <c r="E37" s="29"/>
      <c r="F37" s="29">
        <f>F38+F41+F40+F39</f>
        <v>1075500</v>
      </c>
      <c r="G37" s="29">
        <f>G38+G41+G40+G39</f>
        <v>586579.19999999995</v>
      </c>
      <c r="H37" s="29"/>
      <c r="I37" s="29">
        <f>I38+I41+I40+I39</f>
        <v>586579.19999999995</v>
      </c>
      <c r="J37" s="22">
        <f t="shared" si="0"/>
        <v>54.540139470013941</v>
      </c>
      <c r="K37" s="22" t="e">
        <f t="shared" si="1"/>
        <v>#DIV/0!</v>
      </c>
      <c r="L37" s="22">
        <f t="shared" si="2"/>
        <v>54.540139470013941</v>
      </c>
      <c r="M37" s="7"/>
    </row>
    <row r="38" spans="1:13" ht="15.75" customHeight="1" x14ac:dyDescent="0.25">
      <c r="A38" s="26" t="s">
        <v>63</v>
      </c>
      <c r="B38" s="27" t="s">
        <v>19</v>
      </c>
      <c r="C38" s="28" t="s">
        <v>64</v>
      </c>
      <c r="D38" s="29"/>
      <c r="E38" s="29" t="s">
        <v>21</v>
      </c>
      <c r="F38" s="29"/>
      <c r="G38" s="29"/>
      <c r="H38" s="29" t="s">
        <v>21</v>
      </c>
      <c r="I38" s="29"/>
      <c r="J38" s="22" t="e">
        <f t="shared" si="0"/>
        <v>#DIV/0!</v>
      </c>
      <c r="K38" s="22" t="e">
        <f t="shared" si="1"/>
        <v>#VALUE!</v>
      </c>
      <c r="L38" s="22" t="e">
        <f t="shared" si="2"/>
        <v>#DIV/0!</v>
      </c>
      <c r="M38" s="7"/>
    </row>
    <row r="39" spans="1:13" ht="62.25" customHeight="1" x14ac:dyDescent="0.25">
      <c r="A39" s="26" t="s">
        <v>65</v>
      </c>
      <c r="B39" s="27" t="s">
        <v>19</v>
      </c>
      <c r="C39" s="28" t="s">
        <v>401</v>
      </c>
      <c r="D39" s="29">
        <v>882500</v>
      </c>
      <c r="E39" s="29" t="s">
        <v>21</v>
      </c>
      <c r="F39" s="29">
        <v>882500</v>
      </c>
      <c r="G39" s="29">
        <v>540411.76</v>
      </c>
      <c r="H39" s="29" t="s">
        <v>21</v>
      </c>
      <c r="I39" s="29">
        <v>540411.76</v>
      </c>
      <c r="J39" s="22">
        <f t="shared" si="0"/>
        <v>61.236460056657229</v>
      </c>
      <c r="K39" s="22" t="e">
        <f t="shared" si="1"/>
        <v>#VALUE!</v>
      </c>
      <c r="L39" s="22">
        <f t="shared" si="2"/>
        <v>61.236460056657229</v>
      </c>
      <c r="M39" s="7"/>
    </row>
    <row r="40" spans="1:13" ht="62.25" customHeight="1" x14ac:dyDescent="0.25">
      <c r="A40" s="26"/>
      <c r="B40" s="27" t="s">
        <v>19</v>
      </c>
      <c r="C40" s="28" t="s">
        <v>409</v>
      </c>
      <c r="D40" s="29"/>
      <c r="E40" s="29"/>
      <c r="F40" s="29"/>
      <c r="G40" s="29"/>
      <c r="H40" s="29"/>
      <c r="I40" s="29"/>
      <c r="J40" s="22" t="e">
        <f t="shared" si="0"/>
        <v>#DIV/0!</v>
      </c>
      <c r="K40" s="22"/>
      <c r="L40" s="22"/>
      <c r="M40" s="7"/>
    </row>
    <row r="41" spans="1:13" ht="15" customHeight="1" x14ac:dyDescent="0.25">
      <c r="A41" s="26" t="s">
        <v>66</v>
      </c>
      <c r="B41" s="27" t="s">
        <v>19</v>
      </c>
      <c r="C41" s="28" t="s">
        <v>67</v>
      </c>
      <c r="D41" s="29">
        <v>193000</v>
      </c>
      <c r="E41" s="29" t="s">
        <v>21</v>
      </c>
      <c r="F41" s="29">
        <v>193000</v>
      </c>
      <c r="G41" s="29">
        <v>46167.44</v>
      </c>
      <c r="H41" s="29" t="s">
        <v>21</v>
      </c>
      <c r="I41" s="29">
        <v>46167.44</v>
      </c>
      <c r="J41" s="22">
        <f t="shared" si="0"/>
        <v>23.920953367875651</v>
      </c>
      <c r="K41" s="22" t="e">
        <f t="shared" si="1"/>
        <v>#VALUE!</v>
      </c>
      <c r="L41" s="22">
        <f t="shared" si="2"/>
        <v>23.920953367875651</v>
      </c>
      <c r="M41" s="7"/>
    </row>
    <row r="42" spans="1:13" ht="63" customHeight="1" x14ac:dyDescent="0.25">
      <c r="A42" s="26" t="s">
        <v>68</v>
      </c>
      <c r="B42" s="27" t="s">
        <v>19</v>
      </c>
      <c r="C42" s="28" t="s">
        <v>400</v>
      </c>
      <c r="D42" s="29">
        <v>193000</v>
      </c>
      <c r="E42" s="29" t="s">
        <v>21</v>
      </c>
      <c r="F42" s="29">
        <v>193000</v>
      </c>
      <c r="G42" s="29">
        <v>46167.44</v>
      </c>
      <c r="H42" s="29" t="s">
        <v>21</v>
      </c>
      <c r="I42" s="29">
        <v>46167.44</v>
      </c>
      <c r="J42" s="22">
        <f t="shared" si="0"/>
        <v>23.920953367875651</v>
      </c>
      <c r="K42" s="22" t="e">
        <f t="shared" si="1"/>
        <v>#VALUE!</v>
      </c>
      <c r="L42" s="22">
        <f t="shared" si="2"/>
        <v>23.920953367875651</v>
      </c>
      <c r="M42" s="7"/>
    </row>
    <row r="43" spans="1:13" ht="22.5" customHeight="1" x14ac:dyDescent="0.25">
      <c r="A43" s="59" t="s">
        <v>69</v>
      </c>
      <c r="B43" s="60" t="s">
        <v>19</v>
      </c>
      <c r="C43" s="61" t="s">
        <v>70</v>
      </c>
      <c r="D43" s="62">
        <f>D44+D46</f>
        <v>550000</v>
      </c>
      <c r="E43" s="62">
        <f>E44+E46</f>
        <v>550000</v>
      </c>
      <c r="F43" s="62"/>
      <c r="G43" s="62">
        <f>G44+G46</f>
        <v>577308.91999999993</v>
      </c>
      <c r="H43" s="62">
        <f>H44+H46</f>
        <v>577308.91999999993</v>
      </c>
      <c r="I43" s="62" t="s">
        <v>21</v>
      </c>
      <c r="J43" s="66">
        <f t="shared" si="0"/>
        <v>104.96525818181817</v>
      </c>
      <c r="K43" s="66">
        <f t="shared" si="1"/>
        <v>104.96525818181817</v>
      </c>
      <c r="L43" s="66" t="e">
        <f t="shared" si="2"/>
        <v>#VALUE!</v>
      </c>
      <c r="M43" s="7"/>
    </row>
    <row r="44" spans="1:13" ht="44.25" customHeight="1" x14ac:dyDescent="0.25">
      <c r="A44" s="26" t="s">
        <v>71</v>
      </c>
      <c r="B44" s="27" t="s">
        <v>19</v>
      </c>
      <c r="C44" s="28" t="s">
        <v>72</v>
      </c>
      <c r="D44" s="29">
        <v>420000</v>
      </c>
      <c r="E44" s="29">
        <v>420000</v>
      </c>
      <c r="F44" s="29" t="s">
        <v>21</v>
      </c>
      <c r="G44" s="29">
        <v>382308.92</v>
      </c>
      <c r="H44" s="29">
        <v>382308.92</v>
      </c>
      <c r="I44" s="29" t="s">
        <v>21</v>
      </c>
      <c r="J44" s="22">
        <f t="shared" si="0"/>
        <v>91.025933333333327</v>
      </c>
      <c r="K44" s="22">
        <f t="shared" si="1"/>
        <v>91.025933333333327</v>
      </c>
      <c r="L44" s="22" t="e">
        <f t="shared" si="2"/>
        <v>#VALUE!</v>
      </c>
      <c r="M44" s="7"/>
    </row>
    <row r="45" spans="1:13" ht="78" customHeight="1" x14ac:dyDescent="0.25">
      <c r="A45" s="26" t="s">
        <v>73</v>
      </c>
      <c r="B45" s="27" t="s">
        <v>19</v>
      </c>
      <c r="C45" s="28" t="s">
        <v>74</v>
      </c>
      <c r="D45" s="29">
        <v>420000</v>
      </c>
      <c r="E45" s="29">
        <v>420000</v>
      </c>
      <c r="F45" s="29" t="s">
        <v>21</v>
      </c>
      <c r="G45" s="29">
        <v>382308.92</v>
      </c>
      <c r="H45" s="29">
        <v>382308.92</v>
      </c>
      <c r="I45" s="29" t="s">
        <v>21</v>
      </c>
      <c r="J45" s="22">
        <f t="shared" si="0"/>
        <v>91.025933333333327</v>
      </c>
      <c r="K45" s="22">
        <f t="shared" si="1"/>
        <v>91.025933333333327</v>
      </c>
      <c r="L45" s="22" t="e">
        <f t="shared" si="2"/>
        <v>#VALUE!</v>
      </c>
      <c r="M45" s="7"/>
    </row>
    <row r="46" spans="1:13" ht="62.25" customHeight="1" x14ac:dyDescent="0.25">
      <c r="A46" s="26" t="s">
        <v>75</v>
      </c>
      <c r="B46" s="27" t="s">
        <v>19</v>
      </c>
      <c r="C46" s="28" t="s">
        <v>76</v>
      </c>
      <c r="D46" s="29">
        <v>130000</v>
      </c>
      <c r="E46" s="29">
        <v>130000</v>
      </c>
      <c r="F46" s="29" t="s">
        <v>21</v>
      </c>
      <c r="G46" s="29">
        <v>195000</v>
      </c>
      <c r="H46" s="29">
        <v>195000</v>
      </c>
      <c r="I46" s="29" t="s">
        <v>21</v>
      </c>
      <c r="J46" s="22">
        <f t="shared" ref="J46:J79" si="7">G46/D46*100</f>
        <v>150</v>
      </c>
      <c r="K46" s="22">
        <f t="shared" ref="K46:K79" si="8">H46/E46*100</f>
        <v>150</v>
      </c>
      <c r="L46" s="22" t="e">
        <f t="shared" ref="L46:L78" si="9">I46/F46*100</f>
        <v>#VALUE!</v>
      </c>
      <c r="M46" s="7"/>
    </row>
    <row r="47" spans="1:13" ht="63.75" customHeight="1" x14ac:dyDescent="0.25">
      <c r="A47" s="26" t="s">
        <v>77</v>
      </c>
      <c r="B47" s="27" t="s">
        <v>19</v>
      </c>
      <c r="C47" s="28" t="s">
        <v>78</v>
      </c>
      <c r="D47" s="29">
        <v>130000</v>
      </c>
      <c r="E47" s="29">
        <v>130000</v>
      </c>
      <c r="F47" s="29" t="s">
        <v>21</v>
      </c>
      <c r="G47" s="29">
        <v>195000</v>
      </c>
      <c r="H47" s="29">
        <v>195000</v>
      </c>
      <c r="I47" s="29" t="s">
        <v>21</v>
      </c>
      <c r="J47" s="22">
        <f t="shared" si="7"/>
        <v>150</v>
      </c>
      <c r="K47" s="22">
        <f t="shared" si="8"/>
        <v>150</v>
      </c>
      <c r="L47" s="22" t="e">
        <f t="shared" si="9"/>
        <v>#VALUE!</v>
      </c>
      <c r="M47" s="7"/>
    </row>
    <row r="48" spans="1:13" ht="76.5" customHeight="1" x14ac:dyDescent="0.25">
      <c r="A48" s="26" t="s">
        <v>79</v>
      </c>
      <c r="B48" s="27" t="s">
        <v>19</v>
      </c>
      <c r="C48" s="28" t="s">
        <v>80</v>
      </c>
      <c r="D48" s="29">
        <v>130000</v>
      </c>
      <c r="E48" s="29">
        <v>130000</v>
      </c>
      <c r="F48" s="29" t="s">
        <v>21</v>
      </c>
      <c r="G48" s="29">
        <v>195000</v>
      </c>
      <c r="H48" s="29">
        <v>195000</v>
      </c>
      <c r="I48" s="29" t="s">
        <v>21</v>
      </c>
      <c r="J48" s="22">
        <f t="shared" si="7"/>
        <v>150</v>
      </c>
      <c r="K48" s="22">
        <f t="shared" si="8"/>
        <v>150</v>
      </c>
      <c r="L48" s="22" t="e">
        <f t="shared" si="9"/>
        <v>#VALUE!</v>
      </c>
      <c r="M48" s="7"/>
    </row>
    <row r="49" spans="1:13" ht="69.75" customHeight="1" x14ac:dyDescent="0.25">
      <c r="A49" s="59" t="s">
        <v>81</v>
      </c>
      <c r="B49" s="60" t="s">
        <v>19</v>
      </c>
      <c r="C49" s="61" t="s">
        <v>82</v>
      </c>
      <c r="D49" s="62">
        <f t="shared" ref="D49:I49" si="10">D50</f>
        <v>5037800</v>
      </c>
      <c r="E49" s="62">
        <f t="shared" si="10"/>
        <v>2164800</v>
      </c>
      <c r="F49" s="62">
        <f t="shared" si="10"/>
        <v>2873000</v>
      </c>
      <c r="G49" s="62">
        <f t="shared" si="10"/>
        <v>751230.75</v>
      </c>
      <c r="H49" s="62">
        <f t="shared" si="10"/>
        <v>643284.55000000005</v>
      </c>
      <c r="I49" s="62">
        <f t="shared" si="10"/>
        <v>107946.2</v>
      </c>
      <c r="J49" s="66">
        <f t="shared" si="7"/>
        <v>14.911881178292111</v>
      </c>
      <c r="K49" s="66">
        <f t="shared" si="8"/>
        <v>29.715657335550631</v>
      </c>
      <c r="L49" s="66">
        <f t="shared" si="9"/>
        <v>3.7572641837800207</v>
      </c>
      <c r="M49" s="7"/>
    </row>
    <row r="50" spans="1:13" ht="89.25" customHeight="1" x14ac:dyDescent="0.25">
      <c r="A50" s="26" t="s">
        <v>83</v>
      </c>
      <c r="B50" s="27" t="s">
        <v>19</v>
      </c>
      <c r="C50" s="28" t="s">
        <v>84</v>
      </c>
      <c r="D50" s="29">
        <f t="shared" ref="D50:I50" si="11">D54+D51</f>
        <v>5037800</v>
      </c>
      <c r="E50" s="29">
        <f t="shared" si="11"/>
        <v>2164800</v>
      </c>
      <c r="F50" s="29">
        <f t="shared" si="11"/>
        <v>2873000</v>
      </c>
      <c r="G50" s="29">
        <f t="shared" si="11"/>
        <v>751230.75</v>
      </c>
      <c r="H50" s="29">
        <f t="shared" si="11"/>
        <v>643284.55000000005</v>
      </c>
      <c r="I50" s="29">
        <f t="shared" si="11"/>
        <v>107946.2</v>
      </c>
      <c r="J50" s="22">
        <f t="shared" si="7"/>
        <v>14.911881178292111</v>
      </c>
      <c r="K50" s="22">
        <f t="shared" si="8"/>
        <v>29.715657335550631</v>
      </c>
      <c r="L50" s="22">
        <f t="shared" si="9"/>
        <v>3.7572641837800207</v>
      </c>
      <c r="M50" s="7"/>
    </row>
    <row r="51" spans="1:13" ht="63.75" customHeight="1" x14ac:dyDescent="0.25">
      <c r="A51" s="26" t="s">
        <v>85</v>
      </c>
      <c r="B51" s="27" t="s">
        <v>19</v>
      </c>
      <c r="C51" s="28" t="s">
        <v>86</v>
      </c>
      <c r="D51" s="29">
        <f t="shared" ref="D51:I51" si="12">SUM(D52:D53)</f>
        <v>581600</v>
      </c>
      <c r="E51" s="29">
        <f t="shared" si="12"/>
        <v>384600</v>
      </c>
      <c r="F51" s="29">
        <f t="shared" si="12"/>
        <v>197000</v>
      </c>
      <c r="G51" s="29">
        <f t="shared" si="12"/>
        <v>270424.24</v>
      </c>
      <c r="H51" s="29">
        <f t="shared" si="12"/>
        <v>206125.15</v>
      </c>
      <c r="I51" s="29">
        <f t="shared" si="12"/>
        <v>64299.09</v>
      </c>
      <c r="J51" s="22">
        <f t="shared" si="7"/>
        <v>46.496602475928469</v>
      </c>
      <c r="K51" s="22">
        <f t="shared" si="8"/>
        <v>53.594682787311484</v>
      </c>
      <c r="L51" s="22">
        <f t="shared" si="9"/>
        <v>32.639131979695428</v>
      </c>
      <c r="M51" s="7"/>
    </row>
    <row r="52" spans="1:13" ht="89.25" customHeight="1" x14ac:dyDescent="0.25">
      <c r="A52" s="26" t="s">
        <v>87</v>
      </c>
      <c r="B52" s="27" t="s">
        <v>19</v>
      </c>
      <c r="C52" s="28" t="s">
        <v>88</v>
      </c>
      <c r="D52" s="29">
        <v>283100</v>
      </c>
      <c r="E52" s="29">
        <v>283100</v>
      </c>
      <c r="F52" s="29" t="s">
        <v>21</v>
      </c>
      <c r="G52" s="29">
        <v>141826.04999999999</v>
      </c>
      <c r="H52" s="29">
        <v>141826.04999999999</v>
      </c>
      <c r="I52" s="29" t="s">
        <v>21</v>
      </c>
      <c r="J52" s="22">
        <f t="shared" si="7"/>
        <v>50.097509713882019</v>
      </c>
      <c r="K52" s="22">
        <f t="shared" si="8"/>
        <v>50.097509713882019</v>
      </c>
      <c r="L52" s="22" t="e">
        <f t="shared" si="9"/>
        <v>#VALUE!</v>
      </c>
      <c r="M52" s="7"/>
    </row>
    <row r="53" spans="1:13" ht="89.25" customHeight="1" x14ac:dyDescent="0.25">
      <c r="A53" s="26" t="s">
        <v>89</v>
      </c>
      <c r="B53" s="27" t="s">
        <v>19</v>
      </c>
      <c r="C53" s="28" t="s">
        <v>90</v>
      </c>
      <c r="D53" s="29">
        <v>298500</v>
      </c>
      <c r="E53" s="29">
        <v>101500</v>
      </c>
      <c r="F53" s="29">
        <v>197000</v>
      </c>
      <c r="G53" s="29">
        <v>128598.19</v>
      </c>
      <c r="H53" s="29">
        <v>64299.1</v>
      </c>
      <c r="I53" s="29">
        <v>64299.09</v>
      </c>
      <c r="J53" s="22">
        <f t="shared" si="7"/>
        <v>43.081470686767169</v>
      </c>
      <c r="K53" s="22">
        <f t="shared" si="8"/>
        <v>63.348866995073891</v>
      </c>
      <c r="L53" s="22">
        <f t="shared" si="9"/>
        <v>32.639131979695428</v>
      </c>
      <c r="M53" s="7"/>
    </row>
    <row r="54" spans="1:13" ht="89.25" customHeight="1" x14ac:dyDescent="0.25">
      <c r="A54" s="26" t="s">
        <v>91</v>
      </c>
      <c r="B54" s="27" t="s">
        <v>19</v>
      </c>
      <c r="C54" s="28" t="s">
        <v>92</v>
      </c>
      <c r="D54" s="29">
        <f t="shared" ref="D54:I54" si="13">SUM(D55:D56)</f>
        <v>4456200</v>
      </c>
      <c r="E54" s="29">
        <f t="shared" si="13"/>
        <v>1780200</v>
      </c>
      <c r="F54" s="29">
        <f t="shared" si="13"/>
        <v>2676000</v>
      </c>
      <c r="G54" s="29">
        <f t="shared" si="13"/>
        <v>480806.51</v>
      </c>
      <c r="H54" s="29">
        <f t="shared" si="13"/>
        <v>437159.4</v>
      </c>
      <c r="I54" s="29">
        <f t="shared" si="13"/>
        <v>43647.11</v>
      </c>
      <c r="J54" s="22">
        <f t="shared" si="7"/>
        <v>10.789607961940668</v>
      </c>
      <c r="K54" s="22">
        <f t="shared" si="8"/>
        <v>24.55675766767779</v>
      </c>
      <c r="L54" s="22">
        <f t="shared" si="9"/>
        <v>1.631057922272048</v>
      </c>
      <c r="M54" s="7"/>
    </row>
    <row r="55" spans="1:13" ht="76.5" customHeight="1" x14ac:dyDescent="0.25">
      <c r="A55" s="26" t="s">
        <v>93</v>
      </c>
      <c r="B55" s="27" t="s">
        <v>19</v>
      </c>
      <c r="C55" s="28" t="s">
        <v>94</v>
      </c>
      <c r="D55" s="29">
        <v>1780200</v>
      </c>
      <c r="E55" s="29">
        <v>1780200</v>
      </c>
      <c r="F55" s="29" t="s">
        <v>21</v>
      </c>
      <c r="G55" s="29">
        <v>437159.4</v>
      </c>
      <c r="H55" s="29">
        <v>437159.4</v>
      </c>
      <c r="I55" s="29" t="s">
        <v>21</v>
      </c>
      <c r="J55" s="22">
        <f t="shared" si="7"/>
        <v>24.55675766767779</v>
      </c>
      <c r="K55" s="22">
        <f t="shared" si="8"/>
        <v>24.55675766767779</v>
      </c>
      <c r="L55" s="22" t="e">
        <f t="shared" si="9"/>
        <v>#VALUE!</v>
      </c>
      <c r="M55" s="7"/>
    </row>
    <row r="56" spans="1:13" ht="76.5" customHeight="1" x14ac:dyDescent="0.25">
      <c r="A56" s="26" t="s">
        <v>95</v>
      </c>
      <c r="B56" s="27" t="s">
        <v>19</v>
      </c>
      <c r="C56" s="28" t="s">
        <v>413</v>
      </c>
      <c r="D56" s="29">
        <v>2676000</v>
      </c>
      <c r="E56" s="29" t="s">
        <v>21</v>
      </c>
      <c r="F56" s="29">
        <v>2676000</v>
      </c>
      <c r="G56" s="29">
        <v>43647.11</v>
      </c>
      <c r="H56" s="29" t="s">
        <v>21</v>
      </c>
      <c r="I56" s="29">
        <v>43647.11</v>
      </c>
      <c r="J56" s="22">
        <f t="shared" si="7"/>
        <v>1.631057922272048</v>
      </c>
      <c r="K56" s="22" t="e">
        <f t="shared" si="8"/>
        <v>#VALUE!</v>
      </c>
      <c r="L56" s="22">
        <f t="shared" si="9"/>
        <v>1.631057922272048</v>
      </c>
      <c r="M56" s="7"/>
    </row>
    <row r="57" spans="1:13" ht="25.5" customHeight="1" x14ac:dyDescent="0.25">
      <c r="A57" s="59" t="s">
        <v>96</v>
      </c>
      <c r="B57" s="60" t="s">
        <v>19</v>
      </c>
      <c r="C57" s="61" t="s">
        <v>97</v>
      </c>
      <c r="D57" s="62">
        <f>D58</f>
        <v>120000</v>
      </c>
      <c r="E57" s="62">
        <f>E58</f>
        <v>120000</v>
      </c>
      <c r="F57" s="62"/>
      <c r="G57" s="62">
        <f>G58</f>
        <v>37059.39</v>
      </c>
      <c r="H57" s="62">
        <f>H58</f>
        <v>37059.39</v>
      </c>
      <c r="I57" s="62" t="s">
        <v>21</v>
      </c>
      <c r="J57" s="66">
        <f t="shared" si="7"/>
        <v>30.882824999999997</v>
      </c>
      <c r="K57" s="66">
        <f t="shared" si="8"/>
        <v>30.882824999999997</v>
      </c>
      <c r="L57" s="66" t="e">
        <f t="shared" si="9"/>
        <v>#VALUE!</v>
      </c>
      <c r="M57" s="7"/>
    </row>
    <row r="58" spans="1:13" ht="25.5" customHeight="1" x14ac:dyDescent="0.25">
      <c r="A58" s="26" t="s">
        <v>98</v>
      </c>
      <c r="B58" s="27" t="s">
        <v>19</v>
      </c>
      <c r="C58" s="28" t="s">
        <v>99</v>
      </c>
      <c r="D58" s="29">
        <f>SUM(D59:D62)</f>
        <v>120000</v>
      </c>
      <c r="E58" s="29">
        <f>SUM(E59:E62)</f>
        <v>120000</v>
      </c>
      <c r="F58" s="29"/>
      <c r="G58" s="29">
        <f>SUM(G59:G64)</f>
        <v>37059.39</v>
      </c>
      <c r="H58" s="29">
        <f>SUM(H59:H64)</f>
        <v>37059.39</v>
      </c>
      <c r="I58" s="29" t="s">
        <v>21</v>
      </c>
      <c r="J58" s="22">
        <f t="shared" si="7"/>
        <v>30.882824999999997</v>
      </c>
      <c r="K58" s="22">
        <f t="shared" si="8"/>
        <v>30.882824999999997</v>
      </c>
      <c r="L58" s="22" t="e">
        <f t="shared" si="9"/>
        <v>#VALUE!</v>
      </c>
      <c r="M58" s="7"/>
    </row>
    <row r="59" spans="1:13" ht="25.5" customHeight="1" x14ac:dyDescent="0.25">
      <c r="A59" s="26" t="s">
        <v>100</v>
      </c>
      <c r="B59" s="27" t="s">
        <v>19</v>
      </c>
      <c r="C59" s="28" t="s">
        <v>101</v>
      </c>
      <c r="D59" s="29">
        <v>90000</v>
      </c>
      <c r="E59" s="29">
        <v>90000</v>
      </c>
      <c r="F59" s="29" t="s">
        <v>21</v>
      </c>
      <c r="G59" s="29">
        <v>18681.12</v>
      </c>
      <c r="H59" s="29">
        <v>18681.12</v>
      </c>
      <c r="I59" s="29" t="s">
        <v>21</v>
      </c>
      <c r="J59" s="22">
        <f t="shared" si="7"/>
        <v>20.756800000000002</v>
      </c>
      <c r="K59" s="22">
        <f t="shared" si="8"/>
        <v>20.756800000000002</v>
      </c>
      <c r="L59" s="22" t="e">
        <f t="shared" si="9"/>
        <v>#VALUE!</v>
      </c>
      <c r="M59" s="7"/>
    </row>
    <row r="60" spans="1:13" ht="25.5" customHeight="1" x14ac:dyDescent="0.25">
      <c r="A60" s="26" t="s">
        <v>102</v>
      </c>
      <c r="B60" s="27" t="s">
        <v>19</v>
      </c>
      <c r="C60" s="28" t="s">
        <v>103</v>
      </c>
      <c r="D60" s="29"/>
      <c r="E60" s="29"/>
      <c r="F60" s="29" t="s">
        <v>21</v>
      </c>
      <c r="G60" s="29"/>
      <c r="H60" s="29"/>
      <c r="I60" s="29" t="s">
        <v>21</v>
      </c>
      <c r="J60" s="22" t="e">
        <f t="shared" si="7"/>
        <v>#DIV/0!</v>
      </c>
      <c r="K60" s="22" t="e">
        <f t="shared" si="8"/>
        <v>#DIV/0!</v>
      </c>
      <c r="L60" s="22" t="e">
        <f t="shared" si="9"/>
        <v>#VALUE!</v>
      </c>
      <c r="M60" s="7"/>
    </row>
    <row r="61" spans="1:13" ht="25.5" customHeight="1" x14ac:dyDescent="0.25">
      <c r="A61" s="26" t="s">
        <v>104</v>
      </c>
      <c r="B61" s="27" t="s">
        <v>19</v>
      </c>
      <c r="C61" s="28" t="s">
        <v>105</v>
      </c>
      <c r="D61" s="29">
        <v>13000</v>
      </c>
      <c r="E61" s="29">
        <v>13000</v>
      </c>
      <c r="F61" s="29" t="s">
        <v>21</v>
      </c>
      <c r="G61" s="29">
        <v>71.069999999999993</v>
      </c>
      <c r="H61" s="29">
        <v>71.069999999999993</v>
      </c>
      <c r="I61" s="29" t="s">
        <v>21</v>
      </c>
      <c r="J61" s="22">
        <f t="shared" si="7"/>
        <v>0.5466923076923077</v>
      </c>
      <c r="K61" s="22">
        <f t="shared" si="8"/>
        <v>0.5466923076923077</v>
      </c>
      <c r="L61" s="22" t="e">
        <f t="shared" si="9"/>
        <v>#VALUE!</v>
      </c>
      <c r="M61" s="7"/>
    </row>
    <row r="62" spans="1:13" ht="32.25" customHeight="1" x14ac:dyDescent="0.25">
      <c r="A62" s="26" t="s">
        <v>106</v>
      </c>
      <c r="B62" s="27" t="s">
        <v>19</v>
      </c>
      <c r="C62" s="28" t="s">
        <v>107</v>
      </c>
      <c r="D62" s="29">
        <v>17000</v>
      </c>
      <c r="E62" s="29">
        <v>17000</v>
      </c>
      <c r="F62" s="29" t="s">
        <v>21</v>
      </c>
      <c r="G62" s="29"/>
      <c r="H62" s="29"/>
      <c r="I62" s="29" t="s">
        <v>21</v>
      </c>
      <c r="J62" s="22">
        <f t="shared" si="7"/>
        <v>0</v>
      </c>
      <c r="K62" s="22">
        <f t="shared" si="8"/>
        <v>0</v>
      </c>
      <c r="L62" s="22" t="e">
        <f t="shared" si="9"/>
        <v>#VALUE!</v>
      </c>
      <c r="M62" s="7"/>
    </row>
    <row r="63" spans="1:13" ht="25.5" customHeight="1" x14ac:dyDescent="0.25">
      <c r="A63" s="26" t="s">
        <v>420</v>
      </c>
      <c r="B63" s="27" t="s">
        <v>19</v>
      </c>
      <c r="C63" s="28" t="s">
        <v>421</v>
      </c>
      <c r="D63" s="29"/>
      <c r="E63" s="29"/>
      <c r="F63" s="29"/>
      <c r="G63" s="29">
        <v>17869.48</v>
      </c>
      <c r="H63" s="29">
        <v>17869.48</v>
      </c>
      <c r="I63" s="29"/>
      <c r="J63" s="22" t="e">
        <f t="shared" si="7"/>
        <v>#DIV/0!</v>
      </c>
      <c r="K63" s="22"/>
      <c r="L63" s="22"/>
      <c r="M63" s="7"/>
    </row>
    <row r="64" spans="1:13" ht="25.5" customHeight="1" x14ac:dyDescent="0.25">
      <c r="A64" s="26" t="s">
        <v>422</v>
      </c>
      <c r="B64" s="27" t="s">
        <v>19</v>
      </c>
      <c r="C64" s="28" t="s">
        <v>423</v>
      </c>
      <c r="D64" s="29"/>
      <c r="E64" s="29"/>
      <c r="F64" s="29"/>
      <c r="G64" s="29">
        <v>437.72</v>
      </c>
      <c r="H64" s="29">
        <v>437.72</v>
      </c>
      <c r="I64" s="29"/>
      <c r="J64" s="22" t="e">
        <f t="shared" si="7"/>
        <v>#DIV/0!</v>
      </c>
      <c r="K64" s="22"/>
      <c r="L64" s="22"/>
      <c r="M64" s="7"/>
    </row>
    <row r="65" spans="1:13" ht="31.5" customHeight="1" x14ac:dyDescent="0.25">
      <c r="A65" s="59" t="s">
        <v>108</v>
      </c>
      <c r="B65" s="60" t="s">
        <v>19</v>
      </c>
      <c r="C65" s="61" t="s">
        <v>109</v>
      </c>
      <c r="D65" s="62">
        <f t="shared" ref="D65:H67" si="14">D66</f>
        <v>6472100</v>
      </c>
      <c r="E65" s="62">
        <f t="shared" si="14"/>
        <v>6472100</v>
      </c>
      <c r="F65" s="62"/>
      <c r="G65" s="62">
        <f>G66+G69</f>
        <v>3557091.74</v>
      </c>
      <c r="H65" s="62">
        <f>H66+H69</f>
        <v>3557091.74</v>
      </c>
      <c r="I65" s="62" t="s">
        <v>21</v>
      </c>
      <c r="J65" s="66">
        <f t="shared" si="7"/>
        <v>54.960395234931482</v>
      </c>
      <c r="K65" s="66">
        <f t="shared" si="8"/>
        <v>54.960395234931482</v>
      </c>
      <c r="L65" s="66" t="e">
        <f t="shared" si="9"/>
        <v>#VALUE!</v>
      </c>
      <c r="M65" s="7"/>
    </row>
    <row r="66" spans="1:13" ht="15" customHeight="1" x14ac:dyDescent="0.25">
      <c r="A66" s="26" t="s">
        <v>110</v>
      </c>
      <c r="B66" s="27" t="s">
        <v>19</v>
      </c>
      <c r="C66" s="28" t="s">
        <v>111</v>
      </c>
      <c r="D66" s="29">
        <f t="shared" si="14"/>
        <v>6472100</v>
      </c>
      <c r="E66" s="29">
        <f t="shared" si="14"/>
        <v>6472100</v>
      </c>
      <c r="F66" s="29"/>
      <c r="G66" s="29">
        <f t="shared" si="14"/>
        <v>3556768.85</v>
      </c>
      <c r="H66" s="29">
        <f t="shared" si="14"/>
        <v>3556768.85</v>
      </c>
      <c r="I66" s="29" t="s">
        <v>21</v>
      </c>
      <c r="J66" s="22">
        <f t="shared" si="7"/>
        <v>54.955406282350395</v>
      </c>
      <c r="K66" s="22">
        <f t="shared" si="8"/>
        <v>54.955406282350395</v>
      </c>
      <c r="L66" s="22" t="e">
        <f t="shared" si="9"/>
        <v>#VALUE!</v>
      </c>
      <c r="M66" s="7"/>
    </row>
    <row r="67" spans="1:13" ht="15" customHeight="1" x14ac:dyDescent="0.25">
      <c r="A67" s="26" t="s">
        <v>112</v>
      </c>
      <c r="B67" s="27" t="s">
        <v>19</v>
      </c>
      <c r="C67" s="28" t="s">
        <v>113</v>
      </c>
      <c r="D67" s="29">
        <f t="shared" si="14"/>
        <v>6472100</v>
      </c>
      <c r="E67" s="29">
        <f t="shared" si="14"/>
        <v>6472100</v>
      </c>
      <c r="F67" s="29"/>
      <c r="G67" s="29">
        <f t="shared" si="14"/>
        <v>3556768.85</v>
      </c>
      <c r="H67" s="29">
        <f t="shared" si="14"/>
        <v>3556768.85</v>
      </c>
      <c r="I67" s="29" t="s">
        <v>21</v>
      </c>
      <c r="J67" s="22">
        <f t="shared" si="7"/>
        <v>54.955406282350395</v>
      </c>
      <c r="K67" s="22">
        <f t="shared" si="8"/>
        <v>54.955406282350395</v>
      </c>
      <c r="L67" s="22" t="e">
        <f t="shared" si="9"/>
        <v>#VALUE!</v>
      </c>
      <c r="M67" s="7"/>
    </row>
    <row r="68" spans="1:13" ht="38.25" customHeight="1" x14ac:dyDescent="0.25">
      <c r="A68" s="26" t="s">
        <v>114</v>
      </c>
      <c r="B68" s="27" t="s">
        <v>19</v>
      </c>
      <c r="C68" s="28" t="s">
        <v>115</v>
      </c>
      <c r="D68" s="29">
        <v>6472100</v>
      </c>
      <c r="E68" s="29">
        <v>6472100</v>
      </c>
      <c r="F68" s="29"/>
      <c r="G68" s="29">
        <v>3556768.85</v>
      </c>
      <c r="H68" s="29">
        <v>3556768.85</v>
      </c>
      <c r="I68" s="29" t="s">
        <v>21</v>
      </c>
      <c r="J68" s="22">
        <f t="shared" si="7"/>
        <v>54.955406282350395</v>
      </c>
      <c r="K68" s="22">
        <f t="shared" si="8"/>
        <v>54.955406282350395</v>
      </c>
      <c r="L68" s="22" t="e">
        <f t="shared" si="9"/>
        <v>#VALUE!</v>
      </c>
      <c r="M68" s="7"/>
    </row>
    <row r="69" spans="1:13" ht="23.25" customHeight="1" x14ac:dyDescent="0.25">
      <c r="A69" s="26" t="s">
        <v>417</v>
      </c>
      <c r="B69" s="27" t="s">
        <v>19</v>
      </c>
      <c r="C69" s="28" t="s">
        <v>418</v>
      </c>
      <c r="D69" s="29"/>
      <c r="E69" s="29"/>
      <c r="F69" s="29"/>
      <c r="G69" s="29">
        <v>322.89</v>
      </c>
      <c r="H69" s="29">
        <v>322.89</v>
      </c>
      <c r="I69" s="29"/>
      <c r="J69" s="22" t="e">
        <f t="shared" si="7"/>
        <v>#DIV/0!</v>
      </c>
      <c r="K69" s="22"/>
      <c r="L69" s="22"/>
      <c r="M69" s="7"/>
    </row>
    <row r="70" spans="1:13" ht="46.5" customHeight="1" x14ac:dyDescent="0.25">
      <c r="A70" s="59" t="s">
        <v>116</v>
      </c>
      <c r="B70" s="60" t="s">
        <v>19</v>
      </c>
      <c r="C70" s="61" t="s">
        <v>117</v>
      </c>
      <c r="D70" s="62">
        <f t="shared" ref="D70:E72" si="15">D71</f>
        <v>10500</v>
      </c>
      <c r="E70" s="62">
        <f t="shared" si="15"/>
        <v>10500</v>
      </c>
      <c r="F70" s="62"/>
      <c r="G70" s="62">
        <f t="shared" ref="G70:H72" si="16">G71</f>
        <v>70350</v>
      </c>
      <c r="H70" s="62">
        <f t="shared" si="16"/>
        <v>70350</v>
      </c>
      <c r="I70" s="62" t="s">
        <v>21</v>
      </c>
      <c r="J70" s="66">
        <f t="shared" si="7"/>
        <v>670</v>
      </c>
      <c r="K70" s="66">
        <f t="shared" si="8"/>
        <v>670</v>
      </c>
      <c r="L70" s="66" t="e">
        <f t="shared" si="9"/>
        <v>#VALUE!</v>
      </c>
      <c r="M70" s="7"/>
    </row>
    <row r="71" spans="1:13" ht="76.5" customHeight="1" x14ac:dyDescent="0.25">
      <c r="A71" s="26" t="s">
        <v>118</v>
      </c>
      <c r="B71" s="27" t="s">
        <v>19</v>
      </c>
      <c r="C71" s="28" t="s">
        <v>119</v>
      </c>
      <c r="D71" s="29">
        <f t="shared" si="15"/>
        <v>10500</v>
      </c>
      <c r="E71" s="29">
        <f t="shared" si="15"/>
        <v>10500</v>
      </c>
      <c r="F71" s="29"/>
      <c r="G71" s="29">
        <f t="shared" si="16"/>
        <v>70350</v>
      </c>
      <c r="H71" s="29">
        <f t="shared" si="16"/>
        <v>70350</v>
      </c>
      <c r="I71" s="29" t="s">
        <v>21</v>
      </c>
      <c r="J71" s="22">
        <f t="shared" si="7"/>
        <v>670</v>
      </c>
      <c r="K71" s="22">
        <f t="shared" si="8"/>
        <v>670</v>
      </c>
      <c r="L71" s="22" t="e">
        <f t="shared" si="9"/>
        <v>#VALUE!</v>
      </c>
      <c r="M71" s="7"/>
    </row>
    <row r="72" spans="1:13" ht="89.25" customHeight="1" x14ac:dyDescent="0.25">
      <c r="A72" s="26" t="s">
        <v>120</v>
      </c>
      <c r="B72" s="27" t="s">
        <v>19</v>
      </c>
      <c r="C72" s="28" t="s">
        <v>121</v>
      </c>
      <c r="D72" s="29">
        <f t="shared" si="15"/>
        <v>10500</v>
      </c>
      <c r="E72" s="29">
        <f t="shared" si="15"/>
        <v>10500</v>
      </c>
      <c r="F72" s="29"/>
      <c r="G72" s="29">
        <f t="shared" si="16"/>
        <v>70350</v>
      </c>
      <c r="H72" s="29">
        <f t="shared" si="16"/>
        <v>70350</v>
      </c>
      <c r="I72" s="29" t="s">
        <v>21</v>
      </c>
      <c r="J72" s="22">
        <f t="shared" si="7"/>
        <v>670</v>
      </c>
      <c r="K72" s="22">
        <f t="shared" si="8"/>
        <v>670</v>
      </c>
      <c r="L72" s="22" t="e">
        <f t="shared" si="9"/>
        <v>#VALUE!</v>
      </c>
      <c r="M72" s="7"/>
    </row>
    <row r="73" spans="1:13" ht="159" customHeight="1" x14ac:dyDescent="0.25">
      <c r="A73" s="26" t="s">
        <v>122</v>
      </c>
      <c r="B73" s="27" t="s">
        <v>19</v>
      </c>
      <c r="C73" s="28" t="s">
        <v>123</v>
      </c>
      <c r="D73" s="29">
        <v>10500</v>
      </c>
      <c r="E73" s="29">
        <v>10500</v>
      </c>
      <c r="F73" s="29"/>
      <c r="G73" s="29">
        <v>70350</v>
      </c>
      <c r="H73" s="29">
        <v>70350</v>
      </c>
      <c r="I73" s="29" t="s">
        <v>21</v>
      </c>
      <c r="J73" s="22">
        <f t="shared" si="7"/>
        <v>670</v>
      </c>
      <c r="K73" s="22">
        <f t="shared" si="8"/>
        <v>670</v>
      </c>
      <c r="L73" s="22" t="e">
        <f t="shared" si="9"/>
        <v>#VALUE!</v>
      </c>
      <c r="M73" s="7"/>
    </row>
    <row r="74" spans="1:13" ht="15" customHeight="1" x14ac:dyDescent="0.25">
      <c r="A74" s="59" t="s">
        <v>124</v>
      </c>
      <c r="B74" s="60" t="s">
        <v>19</v>
      </c>
      <c r="C74" s="61" t="s">
        <v>125</v>
      </c>
      <c r="D74" s="62">
        <f>SUM(D75:D83)</f>
        <v>1225000</v>
      </c>
      <c r="E74" s="62">
        <f>SUM(E75:E83)</f>
        <v>1225000</v>
      </c>
      <c r="F74" s="62"/>
      <c r="G74" s="62">
        <f>SUM(G75:G83)</f>
        <v>637963.75</v>
      </c>
      <c r="H74" s="62">
        <f>SUM(H75:H83)</f>
        <v>637963.75</v>
      </c>
      <c r="I74" s="62"/>
      <c r="J74" s="66">
        <f t="shared" si="7"/>
        <v>52.078673469387759</v>
      </c>
      <c r="K74" s="66">
        <f t="shared" si="8"/>
        <v>52.078673469387759</v>
      </c>
      <c r="L74" s="66" t="e">
        <f t="shared" si="9"/>
        <v>#DIV/0!</v>
      </c>
      <c r="M74" s="7"/>
    </row>
    <row r="75" spans="1:13" ht="76.5" customHeight="1" x14ac:dyDescent="0.25">
      <c r="A75" s="26" t="s">
        <v>126</v>
      </c>
      <c r="B75" s="27" t="s">
        <v>19</v>
      </c>
      <c r="C75" s="28" t="s">
        <v>127</v>
      </c>
      <c r="D75" s="29">
        <v>5000</v>
      </c>
      <c r="E75" s="29">
        <v>5000</v>
      </c>
      <c r="F75" s="29" t="s">
        <v>21</v>
      </c>
      <c r="G75" s="29">
        <v>1031.25</v>
      </c>
      <c r="H75" s="29">
        <v>1031.25</v>
      </c>
      <c r="I75" s="29" t="s">
        <v>21</v>
      </c>
      <c r="J75" s="22">
        <f t="shared" si="7"/>
        <v>20.625</v>
      </c>
      <c r="K75" s="22">
        <f t="shared" si="8"/>
        <v>20.625</v>
      </c>
      <c r="L75" s="22" t="e">
        <f t="shared" si="9"/>
        <v>#VALUE!</v>
      </c>
      <c r="M75" s="7"/>
    </row>
    <row r="76" spans="1:13" ht="76.5" customHeight="1" x14ac:dyDescent="0.25">
      <c r="A76" s="26" t="s">
        <v>366</v>
      </c>
      <c r="B76" s="27" t="s">
        <v>19</v>
      </c>
      <c r="C76" s="28" t="s">
        <v>410</v>
      </c>
      <c r="D76" s="29"/>
      <c r="E76" s="29"/>
      <c r="F76" s="29"/>
      <c r="G76" s="29"/>
      <c r="H76" s="29"/>
      <c r="I76" s="29"/>
      <c r="J76" s="22" t="e">
        <f t="shared" si="7"/>
        <v>#DIV/0!</v>
      </c>
      <c r="K76" s="22" t="e">
        <f t="shared" si="8"/>
        <v>#DIV/0!</v>
      </c>
      <c r="L76" s="22" t="e">
        <f t="shared" si="9"/>
        <v>#DIV/0!</v>
      </c>
      <c r="M76" s="7"/>
    </row>
    <row r="77" spans="1:13" ht="63.75" customHeight="1" x14ac:dyDescent="0.25">
      <c r="A77" s="26" t="s">
        <v>128</v>
      </c>
      <c r="B77" s="27" t="s">
        <v>19</v>
      </c>
      <c r="C77" s="28" t="s">
        <v>129</v>
      </c>
      <c r="D77" s="29">
        <v>25000</v>
      </c>
      <c r="E77" s="29">
        <v>25000</v>
      </c>
      <c r="F77" s="29" t="s">
        <v>21</v>
      </c>
      <c r="G77" s="29">
        <v>26500</v>
      </c>
      <c r="H77" s="29">
        <v>26500</v>
      </c>
      <c r="I77" s="29" t="s">
        <v>21</v>
      </c>
      <c r="J77" s="22">
        <f t="shared" si="7"/>
        <v>106</v>
      </c>
      <c r="K77" s="22">
        <f t="shared" si="8"/>
        <v>106</v>
      </c>
      <c r="L77" s="22" t="e">
        <f t="shared" si="9"/>
        <v>#VALUE!</v>
      </c>
      <c r="M77" s="7"/>
    </row>
    <row r="78" spans="1:13" ht="38.25" customHeight="1" x14ac:dyDescent="0.25">
      <c r="A78" s="26" t="s">
        <v>130</v>
      </c>
      <c r="B78" s="27" t="s">
        <v>19</v>
      </c>
      <c r="C78" s="28" t="s">
        <v>131</v>
      </c>
      <c r="D78" s="29">
        <v>15000</v>
      </c>
      <c r="E78" s="29">
        <v>15000</v>
      </c>
      <c r="F78" s="29" t="s">
        <v>21</v>
      </c>
      <c r="G78" s="29">
        <v>11000</v>
      </c>
      <c r="H78" s="29">
        <v>11000</v>
      </c>
      <c r="I78" s="29" t="s">
        <v>21</v>
      </c>
      <c r="J78" s="22">
        <f t="shared" si="7"/>
        <v>73.333333333333329</v>
      </c>
      <c r="K78" s="22">
        <f t="shared" si="8"/>
        <v>73.333333333333329</v>
      </c>
      <c r="L78" s="22" t="e">
        <f t="shared" si="9"/>
        <v>#VALUE!</v>
      </c>
      <c r="M78" s="7"/>
    </row>
    <row r="79" spans="1:13" ht="63.75" customHeight="1" x14ac:dyDescent="0.25">
      <c r="A79" s="26" t="s">
        <v>132</v>
      </c>
      <c r="B79" s="27" t="s">
        <v>19</v>
      </c>
      <c r="C79" s="28" t="s">
        <v>133</v>
      </c>
      <c r="D79" s="29"/>
      <c r="E79" s="29"/>
      <c r="F79" s="29"/>
      <c r="G79" s="29">
        <v>500</v>
      </c>
      <c r="H79" s="29">
        <v>500</v>
      </c>
      <c r="I79" s="29" t="s">
        <v>21</v>
      </c>
      <c r="J79" s="29" t="e">
        <f t="shared" si="7"/>
        <v>#DIV/0!</v>
      </c>
      <c r="K79" s="29" t="e">
        <f t="shared" si="8"/>
        <v>#DIV/0!</v>
      </c>
      <c r="L79" s="29"/>
      <c r="M79" s="7"/>
    </row>
    <row r="80" spans="1:13" ht="36.75" customHeight="1" x14ac:dyDescent="0.25">
      <c r="A80" s="26" t="s">
        <v>134</v>
      </c>
      <c r="B80" s="27" t="s">
        <v>19</v>
      </c>
      <c r="C80" s="28" t="s">
        <v>135</v>
      </c>
      <c r="D80" s="29">
        <v>150000</v>
      </c>
      <c r="E80" s="29">
        <v>150000</v>
      </c>
      <c r="F80" s="29" t="s">
        <v>21</v>
      </c>
      <c r="G80" s="29">
        <v>6000</v>
      </c>
      <c r="H80" s="29">
        <v>6000</v>
      </c>
      <c r="I80" s="29" t="s">
        <v>21</v>
      </c>
      <c r="J80" s="22">
        <f t="shared" ref="J80:L84" si="17">G80/D80*100</f>
        <v>4</v>
      </c>
      <c r="K80" s="22">
        <f t="shared" si="17"/>
        <v>4</v>
      </c>
      <c r="L80" s="22" t="e">
        <f t="shared" si="17"/>
        <v>#VALUE!</v>
      </c>
      <c r="M80" s="7"/>
    </row>
    <row r="81" spans="1:13" ht="63.75" customHeight="1" x14ac:dyDescent="0.25">
      <c r="A81" s="26" t="s">
        <v>136</v>
      </c>
      <c r="B81" s="27" t="s">
        <v>19</v>
      </c>
      <c r="C81" s="28" t="s">
        <v>137</v>
      </c>
      <c r="D81" s="29">
        <v>30000</v>
      </c>
      <c r="E81" s="29">
        <v>30000</v>
      </c>
      <c r="F81" s="29" t="s">
        <v>21</v>
      </c>
      <c r="G81" s="29">
        <v>6798.29</v>
      </c>
      <c r="H81" s="29">
        <v>6798.29</v>
      </c>
      <c r="I81" s="29" t="s">
        <v>21</v>
      </c>
      <c r="J81" s="22">
        <f t="shared" si="17"/>
        <v>22.660966666666667</v>
      </c>
      <c r="K81" s="22">
        <f t="shared" si="17"/>
        <v>22.660966666666667</v>
      </c>
      <c r="L81" s="22" t="e">
        <f t="shared" si="17"/>
        <v>#VALUE!</v>
      </c>
      <c r="M81" s="7"/>
    </row>
    <row r="82" spans="1:13" ht="63.75" customHeight="1" x14ac:dyDescent="0.25">
      <c r="A82" s="26" t="s">
        <v>383</v>
      </c>
      <c r="B82" s="27" t="s">
        <v>19</v>
      </c>
      <c r="C82" s="28" t="s">
        <v>384</v>
      </c>
      <c r="D82" s="29"/>
      <c r="E82" s="29"/>
      <c r="F82" s="29"/>
      <c r="G82" s="29"/>
      <c r="H82" s="29"/>
      <c r="I82" s="29"/>
      <c r="J82" s="22"/>
      <c r="K82" s="22"/>
      <c r="L82" s="22"/>
      <c r="M82" s="7"/>
    </row>
    <row r="83" spans="1:13" ht="59.25" customHeight="1" x14ac:dyDescent="0.25">
      <c r="A83" s="26" t="s">
        <v>138</v>
      </c>
      <c r="B83" s="27" t="s">
        <v>19</v>
      </c>
      <c r="C83" s="28" t="s">
        <v>139</v>
      </c>
      <c r="D83" s="29">
        <v>1000000</v>
      </c>
      <c r="E83" s="29">
        <v>1000000</v>
      </c>
      <c r="F83" s="29" t="s">
        <v>21</v>
      </c>
      <c r="G83" s="29">
        <v>586134.21</v>
      </c>
      <c r="H83" s="29">
        <v>586134.21</v>
      </c>
      <c r="I83" s="29" t="s">
        <v>21</v>
      </c>
      <c r="J83" s="22">
        <f t="shared" si="17"/>
        <v>58.613421000000002</v>
      </c>
      <c r="K83" s="22">
        <f t="shared" si="17"/>
        <v>58.613421000000002</v>
      </c>
      <c r="L83" s="22" t="e">
        <f t="shared" si="17"/>
        <v>#VALUE!</v>
      </c>
      <c r="M83" s="7"/>
    </row>
    <row r="84" spans="1:13" ht="15" customHeight="1" x14ac:dyDescent="0.25">
      <c r="A84" s="59" t="s">
        <v>140</v>
      </c>
      <c r="B84" s="60" t="s">
        <v>19</v>
      </c>
      <c r="C84" s="61" t="s">
        <v>141</v>
      </c>
      <c r="D84" s="62">
        <f t="shared" ref="D84:F84" si="18">D88+D85</f>
        <v>694000</v>
      </c>
      <c r="E84" s="62">
        <f t="shared" si="18"/>
        <v>220000</v>
      </c>
      <c r="F84" s="62">
        <f t="shared" si="18"/>
        <v>474000</v>
      </c>
      <c r="G84" s="62">
        <f>G88+G85+G86</f>
        <v>89542.11</v>
      </c>
      <c r="H84" s="62">
        <f>H88+H85+H86</f>
        <v>7097.11</v>
      </c>
      <c r="I84" s="62">
        <f>I88+I85+I86+I87</f>
        <v>83008.58</v>
      </c>
      <c r="J84" s="66">
        <f t="shared" si="17"/>
        <v>12.902321325648414</v>
      </c>
      <c r="K84" s="66">
        <f t="shared" si="17"/>
        <v>3.2259590909090905</v>
      </c>
      <c r="L84" s="66">
        <f t="shared" si="17"/>
        <v>17.512358649789032</v>
      </c>
      <c r="M84" s="7"/>
    </row>
    <row r="85" spans="1:13" ht="15" customHeight="1" x14ac:dyDescent="0.25">
      <c r="A85" s="26" t="s">
        <v>142</v>
      </c>
      <c r="B85" s="27" t="s">
        <v>19</v>
      </c>
      <c r="C85" s="28" t="s">
        <v>143</v>
      </c>
      <c r="D85" s="29"/>
      <c r="E85" s="29"/>
      <c r="F85" s="29"/>
      <c r="G85" s="29"/>
      <c r="H85" s="29"/>
      <c r="I85" s="29"/>
      <c r="J85" s="29"/>
      <c r="K85" s="29"/>
      <c r="L85" s="29"/>
      <c r="M85" s="7"/>
    </row>
    <row r="86" spans="1:13" ht="15" customHeight="1" x14ac:dyDescent="0.25">
      <c r="A86" s="26" t="s">
        <v>142</v>
      </c>
      <c r="B86" s="27" t="s">
        <v>19</v>
      </c>
      <c r="C86" s="28" t="s">
        <v>394</v>
      </c>
      <c r="D86" s="29"/>
      <c r="E86" s="29"/>
      <c r="F86" s="29"/>
      <c r="G86" s="29">
        <v>7097.11</v>
      </c>
      <c r="H86" s="29">
        <v>7097.11</v>
      </c>
      <c r="I86" s="29"/>
      <c r="J86" s="22" t="e">
        <f t="shared" ref="J86:L91" si="19">G86/D86*100</f>
        <v>#DIV/0!</v>
      </c>
      <c r="K86" s="29"/>
      <c r="L86" s="29"/>
      <c r="M86" s="7"/>
    </row>
    <row r="87" spans="1:13" ht="25.5" customHeight="1" x14ac:dyDescent="0.25">
      <c r="A87" s="26" t="s">
        <v>144</v>
      </c>
      <c r="B87" s="27" t="s">
        <v>19</v>
      </c>
      <c r="C87" s="28" t="s">
        <v>387</v>
      </c>
      <c r="D87" s="29"/>
      <c r="E87" s="29"/>
      <c r="F87" s="29"/>
      <c r="G87" s="29">
        <v>563.58000000000004</v>
      </c>
      <c r="H87" s="29"/>
      <c r="I87" s="29">
        <v>563.58000000000004</v>
      </c>
      <c r="J87" s="22" t="e">
        <f t="shared" si="19"/>
        <v>#DIV/0!</v>
      </c>
      <c r="K87" s="29"/>
      <c r="L87" s="29"/>
      <c r="M87" s="7"/>
    </row>
    <row r="88" spans="1:13" ht="15" customHeight="1" x14ac:dyDescent="0.25">
      <c r="A88" s="26" t="s">
        <v>145</v>
      </c>
      <c r="B88" s="27" t="s">
        <v>19</v>
      </c>
      <c r="C88" s="28" t="s">
        <v>146</v>
      </c>
      <c r="D88" s="29">
        <f t="shared" ref="D88:I88" si="20">SUM(D89:D90)</f>
        <v>694000</v>
      </c>
      <c r="E88" s="29">
        <f t="shared" si="20"/>
        <v>220000</v>
      </c>
      <c r="F88" s="29">
        <f t="shared" si="20"/>
        <v>474000</v>
      </c>
      <c r="G88" s="29">
        <f t="shared" si="20"/>
        <v>82445</v>
      </c>
      <c r="H88" s="29">
        <f t="shared" si="20"/>
        <v>0</v>
      </c>
      <c r="I88" s="29">
        <f t="shared" si="20"/>
        <v>82445</v>
      </c>
      <c r="J88" s="22">
        <f t="shared" si="19"/>
        <v>11.879682997118156</v>
      </c>
      <c r="K88" s="22">
        <f t="shared" si="19"/>
        <v>0</v>
      </c>
      <c r="L88" s="22">
        <f t="shared" si="19"/>
        <v>17.393459915611814</v>
      </c>
      <c r="M88" s="7"/>
    </row>
    <row r="89" spans="1:13" ht="25.5" customHeight="1" x14ac:dyDescent="0.25">
      <c r="A89" s="26" t="s">
        <v>147</v>
      </c>
      <c r="B89" s="27" t="s">
        <v>19</v>
      </c>
      <c r="C89" s="28" t="s">
        <v>148</v>
      </c>
      <c r="D89" s="29">
        <v>220000</v>
      </c>
      <c r="E89" s="29">
        <v>220000</v>
      </c>
      <c r="F89" s="29" t="s">
        <v>21</v>
      </c>
      <c r="G89" s="29"/>
      <c r="H89" s="29"/>
      <c r="I89" s="29" t="s">
        <v>21</v>
      </c>
      <c r="J89" s="22">
        <f t="shared" si="19"/>
        <v>0</v>
      </c>
      <c r="K89" s="22">
        <f t="shared" si="19"/>
        <v>0</v>
      </c>
      <c r="L89" s="22" t="e">
        <f t="shared" si="19"/>
        <v>#VALUE!</v>
      </c>
      <c r="M89" s="7"/>
    </row>
    <row r="90" spans="1:13" ht="25.5" customHeight="1" x14ac:dyDescent="0.25">
      <c r="A90" s="26" t="s">
        <v>149</v>
      </c>
      <c r="B90" s="27" t="s">
        <v>19</v>
      </c>
      <c r="C90" s="28" t="s">
        <v>414</v>
      </c>
      <c r="D90" s="29">
        <v>474000</v>
      </c>
      <c r="E90" s="29" t="s">
        <v>21</v>
      </c>
      <c r="F90" s="29">
        <v>474000</v>
      </c>
      <c r="G90" s="29">
        <v>82445</v>
      </c>
      <c r="H90" s="29" t="s">
        <v>21</v>
      </c>
      <c r="I90" s="29">
        <v>82445</v>
      </c>
      <c r="J90" s="22">
        <f t="shared" si="19"/>
        <v>17.393459915611814</v>
      </c>
      <c r="K90" s="22" t="e">
        <f t="shared" si="19"/>
        <v>#VALUE!</v>
      </c>
      <c r="L90" s="22">
        <f t="shared" si="19"/>
        <v>17.393459915611814</v>
      </c>
      <c r="M90" s="7"/>
    </row>
    <row r="91" spans="1:13" ht="30.75" customHeight="1" x14ac:dyDescent="0.25">
      <c r="A91" s="59" t="s">
        <v>150</v>
      </c>
      <c r="B91" s="60" t="s">
        <v>19</v>
      </c>
      <c r="C91" s="61" t="s">
        <v>151</v>
      </c>
      <c r="D91" s="62">
        <v>368449200</v>
      </c>
      <c r="E91" s="62">
        <v>326697100</v>
      </c>
      <c r="F91" s="62">
        <v>59876266</v>
      </c>
      <c r="G91" s="62">
        <v>200902216.30000001</v>
      </c>
      <c r="H91" s="62">
        <v>187320423.53999999</v>
      </c>
      <c r="I91" s="62">
        <v>24071612.460000001</v>
      </c>
      <c r="J91" s="66">
        <f t="shared" si="19"/>
        <v>54.52643574745175</v>
      </c>
      <c r="K91" s="66">
        <f t="shared" si="19"/>
        <v>57.337645035722694</v>
      </c>
      <c r="L91" s="66">
        <f t="shared" si="19"/>
        <v>40.202260541764581</v>
      </c>
      <c r="M91" s="7"/>
    </row>
    <row r="92" spans="1:13" ht="48" customHeight="1" x14ac:dyDescent="0.25">
      <c r="A92" s="26" t="s">
        <v>152</v>
      </c>
      <c r="B92" s="27" t="s">
        <v>19</v>
      </c>
      <c r="C92" s="28" t="s">
        <v>153</v>
      </c>
      <c r="D92" s="29"/>
      <c r="E92" s="29"/>
      <c r="F92" s="29"/>
      <c r="G92" s="29"/>
      <c r="H92" s="29"/>
      <c r="I92" s="29"/>
      <c r="J92" s="29"/>
      <c r="K92" s="29"/>
      <c r="L92" s="29"/>
      <c r="M92" s="7"/>
    </row>
    <row r="93" spans="1:13" ht="30.75" customHeight="1" x14ac:dyDescent="0.25">
      <c r="A93" s="26" t="s">
        <v>154</v>
      </c>
      <c r="B93" s="27" t="s">
        <v>19</v>
      </c>
      <c r="C93" s="28" t="s">
        <v>155</v>
      </c>
      <c r="D93" s="29">
        <f>D94+D95+D97+D98</f>
        <v>296052200</v>
      </c>
      <c r="E93" s="29">
        <f>E94+E95+E97+E98</f>
        <v>268470600</v>
      </c>
      <c r="F93" s="29">
        <f t="shared" ref="D93:I94" si="21">F94+F95</f>
        <v>39937800</v>
      </c>
      <c r="G93" s="29">
        <f>G94+G95+G97+G98</f>
        <v>178550200</v>
      </c>
      <c r="H93" s="29">
        <f>H94+H95+H97+H98</f>
        <v>162461000</v>
      </c>
      <c r="I93" s="29">
        <f t="shared" si="21"/>
        <v>16089200</v>
      </c>
      <c r="J93" s="22">
        <f t="shared" ref="J93:L98" si="22">G93/D93*100</f>
        <v>60.310377696906158</v>
      </c>
      <c r="K93" s="22">
        <f t="shared" si="22"/>
        <v>60.513516191344593</v>
      </c>
      <c r="L93" s="22">
        <f t="shared" si="22"/>
        <v>40.28564417669476</v>
      </c>
      <c r="M93" s="7"/>
    </row>
    <row r="94" spans="1:13" ht="27" customHeight="1" x14ac:dyDescent="0.25">
      <c r="A94" s="26" t="s">
        <v>156</v>
      </c>
      <c r="B94" s="27" t="s">
        <v>19</v>
      </c>
      <c r="C94" s="28" t="s">
        <v>157</v>
      </c>
      <c r="D94" s="29">
        <f t="shared" si="21"/>
        <v>150154200</v>
      </c>
      <c r="E94" s="29">
        <f t="shared" si="21"/>
        <v>122572600</v>
      </c>
      <c r="F94" s="29">
        <f t="shared" si="21"/>
        <v>39937800</v>
      </c>
      <c r="G94" s="29">
        <f t="shared" si="21"/>
        <v>89630200</v>
      </c>
      <c r="H94" s="29">
        <f t="shared" si="21"/>
        <v>73541000</v>
      </c>
      <c r="I94" s="29">
        <f t="shared" si="21"/>
        <v>16089200</v>
      </c>
      <c r="J94" s="22">
        <f t="shared" si="22"/>
        <v>59.692103184592902</v>
      </c>
      <c r="K94" s="22">
        <f t="shared" si="22"/>
        <v>59.997911441871999</v>
      </c>
      <c r="L94" s="22">
        <f t="shared" si="22"/>
        <v>40.28564417669476</v>
      </c>
      <c r="M94" s="7"/>
    </row>
    <row r="95" spans="1:13" ht="45" customHeight="1" x14ac:dyDescent="0.25">
      <c r="A95" s="26" t="s">
        <v>158</v>
      </c>
      <c r="B95" s="27" t="s">
        <v>19</v>
      </c>
      <c r="C95" s="28" t="s">
        <v>159</v>
      </c>
      <c r="D95" s="29">
        <v>122572600</v>
      </c>
      <c r="E95" s="29">
        <v>122572600</v>
      </c>
      <c r="F95" s="29"/>
      <c r="G95" s="29">
        <v>73541000</v>
      </c>
      <c r="H95" s="29">
        <v>73541000</v>
      </c>
      <c r="I95" s="29"/>
      <c r="J95" s="22">
        <f t="shared" si="22"/>
        <v>59.997911441871999</v>
      </c>
      <c r="K95" s="22">
        <f t="shared" si="22"/>
        <v>59.997911441871999</v>
      </c>
      <c r="L95" s="22" t="e">
        <f t="shared" si="22"/>
        <v>#DIV/0!</v>
      </c>
      <c r="M95" s="7"/>
    </row>
    <row r="96" spans="1:13" ht="47.25" customHeight="1" x14ac:dyDescent="0.25">
      <c r="A96" s="26" t="s">
        <v>160</v>
      </c>
      <c r="B96" s="27" t="s">
        <v>19</v>
      </c>
      <c r="C96" s="28" t="s">
        <v>161</v>
      </c>
      <c r="D96" s="29">
        <v>27581600</v>
      </c>
      <c r="E96" s="29"/>
      <c r="F96" s="29">
        <v>39937800</v>
      </c>
      <c r="G96" s="29">
        <v>16089200</v>
      </c>
      <c r="H96" s="29"/>
      <c r="I96" s="29">
        <v>16089200</v>
      </c>
      <c r="J96" s="22">
        <f t="shared" si="22"/>
        <v>58.333091626301595</v>
      </c>
      <c r="K96" s="22" t="e">
        <f t="shared" si="22"/>
        <v>#DIV/0!</v>
      </c>
      <c r="L96" s="22">
        <f t="shared" si="22"/>
        <v>40.28564417669476</v>
      </c>
      <c r="M96" s="7"/>
    </row>
    <row r="97" spans="1:13" ht="47.25" customHeight="1" x14ac:dyDescent="0.25">
      <c r="A97" s="26" t="s">
        <v>162</v>
      </c>
      <c r="B97" s="27" t="s">
        <v>19</v>
      </c>
      <c r="C97" s="28" t="s">
        <v>163</v>
      </c>
      <c r="D97" s="29"/>
      <c r="E97" s="29"/>
      <c r="F97" s="29"/>
      <c r="G97" s="29"/>
      <c r="H97" s="29"/>
      <c r="I97" s="29"/>
      <c r="J97" s="29"/>
      <c r="K97" s="29"/>
      <c r="L97" s="29"/>
      <c r="M97" s="7"/>
    </row>
    <row r="98" spans="1:13" ht="61.5" customHeight="1" x14ac:dyDescent="0.25">
      <c r="A98" s="26" t="s">
        <v>164</v>
      </c>
      <c r="B98" s="27" t="s">
        <v>19</v>
      </c>
      <c r="C98" s="28" t="s">
        <v>388</v>
      </c>
      <c r="D98" s="29">
        <v>23325400</v>
      </c>
      <c r="E98" s="29">
        <v>23325400</v>
      </c>
      <c r="F98" s="29"/>
      <c r="G98" s="29">
        <v>15379000</v>
      </c>
      <c r="H98" s="29">
        <v>15379000</v>
      </c>
      <c r="I98" s="29"/>
      <c r="J98" s="22">
        <f t="shared" si="22"/>
        <v>65.932417021787401</v>
      </c>
      <c r="K98" s="29"/>
      <c r="L98" s="29"/>
      <c r="M98" s="7"/>
    </row>
    <row r="99" spans="1:13" ht="25.5" customHeight="1" x14ac:dyDescent="0.25">
      <c r="A99" s="59" t="s">
        <v>165</v>
      </c>
      <c r="B99" s="60" t="s">
        <v>19</v>
      </c>
      <c r="C99" s="61" t="s">
        <v>166</v>
      </c>
      <c r="D99" s="62">
        <f t="shared" ref="D99:I99" si="23">D101+D102+D100</f>
        <v>42857200</v>
      </c>
      <c r="E99" s="62">
        <f t="shared" si="23"/>
        <v>23564800</v>
      </c>
      <c r="F99" s="62">
        <f t="shared" si="23"/>
        <v>19288166</v>
      </c>
      <c r="G99" s="62">
        <f t="shared" si="23"/>
        <v>1636300</v>
      </c>
      <c r="H99" s="62">
        <f t="shared" si="23"/>
        <v>1149200</v>
      </c>
      <c r="I99" s="62">
        <f t="shared" si="23"/>
        <v>487100</v>
      </c>
      <c r="J99" s="66">
        <f>G99/D99*100</f>
        <v>3.8180282426290097</v>
      </c>
      <c r="K99" s="66">
        <f>H99/E99*100</f>
        <v>4.876765344921238</v>
      </c>
      <c r="L99" s="66">
        <f>I99/F99*100</f>
        <v>2.5253826620944677</v>
      </c>
      <c r="M99" s="7"/>
    </row>
    <row r="100" spans="1:13" ht="36" customHeight="1" x14ac:dyDescent="0.25">
      <c r="A100" s="26" t="s">
        <v>407</v>
      </c>
      <c r="B100" s="27" t="s">
        <v>19</v>
      </c>
      <c r="C100" s="28" t="s">
        <v>408</v>
      </c>
      <c r="D100" s="29">
        <v>7700</v>
      </c>
      <c r="E100" s="29">
        <v>7700</v>
      </c>
      <c r="F100" s="29">
        <v>-4234</v>
      </c>
      <c r="G100" s="29"/>
      <c r="H100" s="29"/>
      <c r="I100" s="29"/>
      <c r="J100" s="29"/>
      <c r="K100" s="29"/>
      <c r="L100" s="29"/>
      <c r="M100" s="7"/>
    </row>
    <row r="101" spans="1:13" ht="63" customHeight="1" x14ac:dyDescent="0.25">
      <c r="A101" s="26" t="s">
        <v>389</v>
      </c>
      <c r="B101" s="27" t="s">
        <v>19</v>
      </c>
      <c r="C101" s="28" t="s">
        <v>390</v>
      </c>
      <c r="D101" s="29"/>
      <c r="E101" s="29"/>
      <c r="F101" s="29"/>
      <c r="G101" s="29"/>
      <c r="H101" s="29"/>
      <c r="I101" s="29"/>
      <c r="J101" s="29"/>
      <c r="K101" s="29"/>
      <c r="L101" s="29"/>
      <c r="M101" s="7"/>
    </row>
    <row r="102" spans="1:13" ht="15" customHeight="1" x14ac:dyDescent="0.25">
      <c r="A102" s="26" t="s">
        <v>167</v>
      </c>
      <c r="B102" s="27" t="s">
        <v>19</v>
      </c>
      <c r="C102" s="28" t="s">
        <v>168</v>
      </c>
      <c r="D102" s="29">
        <f t="shared" ref="D102:I102" si="24">D103+D104</f>
        <v>42849500</v>
      </c>
      <c r="E102" s="29">
        <f t="shared" si="24"/>
        <v>23557100</v>
      </c>
      <c r="F102" s="29">
        <f t="shared" si="24"/>
        <v>19292400</v>
      </c>
      <c r="G102" s="29">
        <f t="shared" si="24"/>
        <v>1636300</v>
      </c>
      <c r="H102" s="29">
        <f t="shared" si="24"/>
        <v>1149200</v>
      </c>
      <c r="I102" s="29">
        <f t="shared" si="24"/>
        <v>487100</v>
      </c>
      <c r="J102" s="22">
        <f t="shared" ref="J102:L104" si="25">G102/D102*100</f>
        <v>3.8187143373901682</v>
      </c>
      <c r="K102" s="22">
        <f t="shared" si="25"/>
        <v>4.8783593905871268</v>
      </c>
      <c r="L102" s="22">
        <f t="shared" si="25"/>
        <v>2.5248284298480228</v>
      </c>
      <c r="M102" s="7"/>
    </row>
    <row r="103" spans="1:13" ht="25.5" customHeight="1" x14ac:dyDescent="0.25">
      <c r="A103" s="26" t="s">
        <v>169</v>
      </c>
      <c r="B103" s="27" t="s">
        <v>19</v>
      </c>
      <c r="C103" s="28" t="s">
        <v>170</v>
      </c>
      <c r="D103" s="29">
        <v>23557100</v>
      </c>
      <c r="E103" s="29">
        <v>23557100</v>
      </c>
      <c r="F103" s="29"/>
      <c r="G103" s="29">
        <v>1149200</v>
      </c>
      <c r="H103" s="29">
        <v>1149200</v>
      </c>
      <c r="I103" s="29"/>
      <c r="J103" s="22">
        <f t="shared" si="25"/>
        <v>4.8783593905871268</v>
      </c>
      <c r="K103" s="22">
        <f t="shared" si="25"/>
        <v>4.8783593905871268</v>
      </c>
      <c r="L103" s="22" t="e">
        <f t="shared" si="25"/>
        <v>#DIV/0!</v>
      </c>
      <c r="M103" s="7"/>
    </row>
    <row r="104" spans="1:13" ht="24.75" customHeight="1" x14ac:dyDescent="0.25">
      <c r="A104" s="26" t="s">
        <v>171</v>
      </c>
      <c r="B104" s="27" t="s">
        <v>19</v>
      </c>
      <c r="C104" s="28" t="s">
        <v>391</v>
      </c>
      <c r="D104" s="29">
        <v>19292400</v>
      </c>
      <c r="E104" s="29"/>
      <c r="F104" s="29">
        <v>19292400</v>
      </c>
      <c r="G104" s="29">
        <v>487100</v>
      </c>
      <c r="H104" s="29"/>
      <c r="I104" s="29">
        <v>487100</v>
      </c>
      <c r="J104" s="22">
        <f t="shared" si="25"/>
        <v>2.5248284298480228</v>
      </c>
      <c r="K104" s="29"/>
      <c r="L104" s="29"/>
      <c r="M104" s="7"/>
    </row>
    <row r="105" spans="1:13" ht="25.5" customHeight="1" x14ac:dyDescent="0.25">
      <c r="A105" s="59" t="s">
        <v>172</v>
      </c>
      <c r="B105" s="60" t="s">
        <v>19</v>
      </c>
      <c r="C105" s="61" t="s">
        <v>173</v>
      </c>
      <c r="D105" s="62">
        <f t="shared" ref="D105:I105" si="26">SUM(D106:D119)</f>
        <v>304224800</v>
      </c>
      <c r="E105" s="62">
        <f t="shared" si="26"/>
        <v>302924200</v>
      </c>
      <c r="F105" s="62">
        <f t="shared" si="26"/>
        <v>1300600</v>
      </c>
      <c r="G105" s="62">
        <f t="shared" si="26"/>
        <v>188513432.59999999</v>
      </c>
      <c r="H105" s="62">
        <f t="shared" si="26"/>
        <v>187773607.68000001</v>
      </c>
      <c r="I105" s="62">
        <f t="shared" si="26"/>
        <v>739824.92</v>
      </c>
      <c r="J105" s="66">
        <f>G105/D105*100</f>
        <v>61.965175948837839</v>
      </c>
      <c r="K105" s="66">
        <f>H105/E105*100</f>
        <v>61.986994660710501</v>
      </c>
      <c r="L105" s="66">
        <f>I105/F105*100</f>
        <v>56.883355374442566</v>
      </c>
      <c r="M105" s="7"/>
    </row>
    <row r="106" spans="1:13" ht="51" customHeight="1" x14ac:dyDescent="0.25">
      <c r="A106" s="26" t="s">
        <v>174</v>
      </c>
      <c r="B106" s="27" t="s">
        <v>19</v>
      </c>
      <c r="C106" s="28" t="s">
        <v>175</v>
      </c>
      <c r="D106" s="29"/>
      <c r="E106" s="29"/>
      <c r="F106" s="29"/>
      <c r="G106" s="29"/>
      <c r="H106" s="29"/>
      <c r="I106" s="29"/>
      <c r="J106" s="29"/>
      <c r="K106" s="29"/>
      <c r="L106" s="29"/>
      <c r="M106" s="7"/>
    </row>
    <row r="107" spans="1:13" ht="51" customHeight="1" x14ac:dyDescent="0.25">
      <c r="A107" s="26" t="s">
        <v>176</v>
      </c>
      <c r="B107" s="27" t="s">
        <v>19</v>
      </c>
      <c r="C107" s="28" t="s">
        <v>177</v>
      </c>
      <c r="D107" s="29"/>
      <c r="E107" s="29"/>
      <c r="F107" s="29"/>
      <c r="G107" s="29"/>
      <c r="H107" s="29"/>
      <c r="I107" s="29"/>
      <c r="J107" s="29"/>
      <c r="K107" s="29"/>
      <c r="L107" s="29"/>
      <c r="M107" s="7"/>
    </row>
    <row r="108" spans="1:13" ht="38.25" customHeight="1" x14ac:dyDescent="0.25">
      <c r="A108" s="26" t="s">
        <v>178</v>
      </c>
      <c r="B108" s="27" t="s">
        <v>19</v>
      </c>
      <c r="C108" s="28" t="s">
        <v>179</v>
      </c>
      <c r="D108" s="29">
        <v>557900</v>
      </c>
      <c r="E108" s="29"/>
      <c r="F108" s="29">
        <v>557900</v>
      </c>
      <c r="G108" s="29">
        <v>328287.46000000002</v>
      </c>
      <c r="H108" s="29"/>
      <c r="I108" s="29">
        <v>328287.46000000002</v>
      </c>
      <c r="J108" s="22">
        <f t="shared" ref="J108:L114" si="27">G108/D108*100</f>
        <v>58.843423552608002</v>
      </c>
      <c r="K108" s="22" t="e">
        <f t="shared" si="27"/>
        <v>#DIV/0!</v>
      </c>
      <c r="L108" s="22">
        <f t="shared" si="27"/>
        <v>58.843423552608002</v>
      </c>
      <c r="M108" s="7"/>
    </row>
    <row r="109" spans="1:13" ht="51" customHeight="1" x14ac:dyDescent="0.25">
      <c r="A109" s="26" t="s">
        <v>180</v>
      </c>
      <c r="B109" s="27" t="s">
        <v>19</v>
      </c>
      <c r="C109" s="28" t="s">
        <v>181</v>
      </c>
      <c r="D109" s="29">
        <v>557900</v>
      </c>
      <c r="E109" s="29"/>
      <c r="F109" s="29">
        <v>557900</v>
      </c>
      <c r="G109" s="29">
        <v>328287.46000000002</v>
      </c>
      <c r="H109" s="29"/>
      <c r="I109" s="29">
        <v>328287.46000000002</v>
      </c>
      <c r="J109" s="22">
        <f t="shared" si="27"/>
        <v>58.843423552608002</v>
      </c>
      <c r="K109" s="22" t="e">
        <f t="shared" si="27"/>
        <v>#DIV/0!</v>
      </c>
      <c r="L109" s="22">
        <f t="shared" si="27"/>
        <v>58.843423552608002</v>
      </c>
      <c r="M109" s="7"/>
    </row>
    <row r="110" spans="1:13" ht="63" customHeight="1" x14ac:dyDescent="0.25">
      <c r="A110" s="26" t="s">
        <v>182</v>
      </c>
      <c r="B110" s="27" t="s">
        <v>19</v>
      </c>
      <c r="C110" s="28" t="s">
        <v>183</v>
      </c>
      <c r="D110" s="29">
        <v>15173000</v>
      </c>
      <c r="E110" s="29">
        <v>15173000</v>
      </c>
      <c r="F110" s="29"/>
      <c r="G110" s="29">
        <v>7854045.6100000003</v>
      </c>
      <c r="H110" s="29">
        <v>7854045.6100000003</v>
      </c>
      <c r="I110" s="29"/>
      <c r="J110" s="22">
        <f t="shared" si="27"/>
        <v>51.763300665656097</v>
      </c>
      <c r="K110" s="22">
        <f t="shared" si="27"/>
        <v>51.763300665656097</v>
      </c>
      <c r="L110" s="22" t="e">
        <f t="shared" si="27"/>
        <v>#DIV/0!</v>
      </c>
      <c r="M110" s="7"/>
    </row>
    <row r="111" spans="1:13" ht="48.75" customHeight="1" x14ac:dyDescent="0.25">
      <c r="A111" s="26" t="s">
        <v>184</v>
      </c>
      <c r="B111" s="27" t="s">
        <v>19</v>
      </c>
      <c r="C111" s="28" t="s">
        <v>185</v>
      </c>
      <c r="D111" s="29">
        <v>15173000</v>
      </c>
      <c r="E111" s="29">
        <v>15173000</v>
      </c>
      <c r="F111" s="29"/>
      <c r="G111" s="29">
        <v>7854045.6100000003</v>
      </c>
      <c r="H111" s="29">
        <v>7854045.6100000003</v>
      </c>
      <c r="I111" s="29"/>
      <c r="J111" s="22">
        <f t="shared" si="27"/>
        <v>51.763300665656097</v>
      </c>
      <c r="K111" s="22">
        <f t="shared" si="27"/>
        <v>51.763300665656097</v>
      </c>
      <c r="L111" s="22" t="e">
        <f t="shared" si="27"/>
        <v>#DIV/0!</v>
      </c>
      <c r="M111" s="7"/>
    </row>
    <row r="112" spans="1:13" ht="45" customHeight="1" x14ac:dyDescent="0.25">
      <c r="A112" s="26" t="s">
        <v>186</v>
      </c>
      <c r="B112" s="27" t="s">
        <v>19</v>
      </c>
      <c r="C112" s="28" t="s">
        <v>187</v>
      </c>
      <c r="D112" s="29">
        <f t="shared" ref="D112:I112" si="28">D113+D114+D117</f>
        <v>6733200</v>
      </c>
      <c r="E112" s="29">
        <f t="shared" si="28"/>
        <v>6640800</v>
      </c>
      <c r="F112" s="29">
        <f t="shared" si="28"/>
        <v>92400</v>
      </c>
      <c r="G112" s="29">
        <f t="shared" si="28"/>
        <v>3265883.23</v>
      </c>
      <c r="H112" s="29">
        <f t="shared" si="28"/>
        <v>3224258.23</v>
      </c>
      <c r="I112" s="29">
        <f t="shared" si="28"/>
        <v>41625</v>
      </c>
      <c r="J112" s="22">
        <f t="shared" si="27"/>
        <v>48.504176765876551</v>
      </c>
      <c r="K112" s="22">
        <f t="shared" si="27"/>
        <v>48.552256204071796</v>
      </c>
      <c r="L112" s="22">
        <f t="shared" si="27"/>
        <v>45.048701298701296</v>
      </c>
      <c r="M112" s="7"/>
    </row>
    <row r="113" spans="1:13" ht="55.5" customHeight="1" x14ac:dyDescent="0.25">
      <c r="A113" s="26" t="s">
        <v>188</v>
      </c>
      <c r="B113" s="27" t="s">
        <v>19</v>
      </c>
      <c r="C113" s="28" t="s">
        <v>189</v>
      </c>
      <c r="D113" s="29">
        <v>6581700</v>
      </c>
      <c r="E113" s="29">
        <v>6581700</v>
      </c>
      <c r="F113" s="29"/>
      <c r="G113" s="29">
        <v>3165158.23</v>
      </c>
      <c r="H113" s="29">
        <v>3165158.23</v>
      </c>
      <c r="I113" s="29"/>
      <c r="J113" s="22">
        <f t="shared" si="27"/>
        <v>48.090284121123723</v>
      </c>
      <c r="K113" s="22">
        <f t="shared" si="27"/>
        <v>48.090284121123723</v>
      </c>
      <c r="L113" s="22" t="e">
        <f t="shared" si="27"/>
        <v>#DIV/0!</v>
      </c>
      <c r="M113" s="7"/>
    </row>
    <row r="114" spans="1:13" ht="64.5" customHeight="1" x14ac:dyDescent="0.25">
      <c r="A114" s="26" t="s">
        <v>190</v>
      </c>
      <c r="B114" s="27" t="s">
        <v>19</v>
      </c>
      <c r="C114" s="28" t="s">
        <v>191</v>
      </c>
      <c r="D114" s="29">
        <v>92400</v>
      </c>
      <c r="E114" s="29"/>
      <c r="F114" s="29">
        <v>92400</v>
      </c>
      <c r="G114" s="29">
        <v>41625</v>
      </c>
      <c r="H114" s="29"/>
      <c r="I114" s="29">
        <v>41625</v>
      </c>
      <c r="J114" s="22">
        <f t="shared" si="27"/>
        <v>45.048701298701296</v>
      </c>
      <c r="K114" s="22" t="e">
        <f t="shared" si="27"/>
        <v>#DIV/0!</v>
      </c>
      <c r="L114" s="22">
        <f t="shared" si="27"/>
        <v>45.048701298701296</v>
      </c>
      <c r="M114" s="7"/>
    </row>
    <row r="115" spans="1:13" ht="48" customHeight="1" x14ac:dyDescent="0.25">
      <c r="A115" s="26" t="s">
        <v>192</v>
      </c>
      <c r="B115" s="27" t="s">
        <v>19</v>
      </c>
      <c r="C115" s="28" t="s">
        <v>193</v>
      </c>
      <c r="D115" s="29"/>
      <c r="E115" s="29"/>
      <c r="F115" s="29"/>
      <c r="G115" s="29"/>
      <c r="H115" s="29"/>
      <c r="I115" s="29"/>
      <c r="J115" s="29"/>
      <c r="K115" s="29"/>
      <c r="L115" s="29"/>
      <c r="M115" s="7"/>
    </row>
    <row r="116" spans="1:13" ht="56.25" customHeight="1" x14ac:dyDescent="0.25">
      <c r="A116" s="26" t="s">
        <v>194</v>
      </c>
      <c r="B116" s="27" t="s">
        <v>19</v>
      </c>
      <c r="C116" s="28" t="s">
        <v>195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7"/>
    </row>
    <row r="117" spans="1:13" ht="39" customHeight="1" x14ac:dyDescent="0.25">
      <c r="A117" s="26" t="s">
        <v>415</v>
      </c>
      <c r="B117" s="27" t="s">
        <v>19</v>
      </c>
      <c r="C117" s="28" t="s">
        <v>416</v>
      </c>
      <c r="D117" s="29">
        <v>59100</v>
      </c>
      <c r="E117" s="29">
        <v>59100</v>
      </c>
      <c r="F117" s="29"/>
      <c r="G117" s="29">
        <v>59100</v>
      </c>
      <c r="H117" s="29">
        <v>59100</v>
      </c>
      <c r="I117" s="29"/>
      <c r="J117" s="22">
        <f t="shared" ref="J117" si="29">G117/D117*100</f>
        <v>100</v>
      </c>
      <c r="K117" s="29"/>
      <c r="L117" s="29"/>
      <c r="M117" s="7"/>
    </row>
    <row r="118" spans="1:13" ht="15" customHeight="1" x14ac:dyDescent="0.25">
      <c r="A118" s="26" t="s">
        <v>196</v>
      </c>
      <c r="B118" s="27" t="s">
        <v>19</v>
      </c>
      <c r="C118" s="28" t="s">
        <v>197</v>
      </c>
      <c r="D118" s="29">
        <v>129648300</v>
      </c>
      <c r="E118" s="29">
        <v>129648300</v>
      </c>
      <c r="F118" s="29"/>
      <c r="G118" s="29">
        <v>82808500</v>
      </c>
      <c r="H118" s="29">
        <v>82808500</v>
      </c>
      <c r="I118" s="29"/>
      <c r="J118" s="22">
        <f t="shared" ref="J118:L121" si="30">G118/D118*100</f>
        <v>63.871643515572515</v>
      </c>
      <c r="K118" s="22">
        <f t="shared" si="30"/>
        <v>63.871643515572515</v>
      </c>
      <c r="L118" s="22" t="e">
        <f t="shared" si="30"/>
        <v>#DIV/0!</v>
      </c>
      <c r="M118" s="7"/>
    </row>
    <row r="119" spans="1:13" ht="25.5" customHeight="1" x14ac:dyDescent="0.25">
      <c r="A119" s="26" t="s">
        <v>198</v>
      </c>
      <c r="B119" s="27" t="s">
        <v>19</v>
      </c>
      <c r="C119" s="28" t="s">
        <v>199</v>
      </c>
      <c r="D119" s="29">
        <v>129648300</v>
      </c>
      <c r="E119" s="29">
        <v>129648300</v>
      </c>
      <c r="F119" s="29"/>
      <c r="G119" s="29">
        <v>82808500</v>
      </c>
      <c r="H119" s="29">
        <v>82808500</v>
      </c>
      <c r="I119" s="29"/>
      <c r="J119" s="22">
        <f t="shared" si="30"/>
        <v>63.871643515572515</v>
      </c>
      <c r="K119" s="22">
        <f t="shared" si="30"/>
        <v>63.871643515572515</v>
      </c>
      <c r="L119" s="22" t="e">
        <f t="shared" si="30"/>
        <v>#DIV/0!</v>
      </c>
      <c r="M119" s="7"/>
    </row>
    <row r="120" spans="1:13" ht="15" customHeight="1" x14ac:dyDescent="0.25">
      <c r="A120" s="26" t="s">
        <v>200</v>
      </c>
      <c r="B120" s="27" t="s">
        <v>19</v>
      </c>
      <c r="C120" s="28" t="s">
        <v>398</v>
      </c>
      <c r="D120" s="29"/>
      <c r="E120" s="29"/>
      <c r="F120" s="29"/>
      <c r="G120" s="29"/>
      <c r="H120" s="29"/>
      <c r="I120" s="29"/>
      <c r="J120" s="22" t="e">
        <f t="shared" si="30"/>
        <v>#DIV/0!</v>
      </c>
      <c r="K120" s="22" t="e">
        <f t="shared" si="30"/>
        <v>#DIV/0!</v>
      </c>
      <c r="L120" s="22" t="e">
        <f t="shared" si="30"/>
        <v>#DIV/0!</v>
      </c>
      <c r="M120" s="7"/>
    </row>
    <row r="121" spans="1:13" ht="74.25" customHeight="1" x14ac:dyDescent="0.25">
      <c r="A121" s="26" t="s">
        <v>201</v>
      </c>
      <c r="B121" s="27" t="s">
        <v>19</v>
      </c>
      <c r="C121" s="28" t="s">
        <v>202</v>
      </c>
      <c r="D121" s="29"/>
      <c r="E121" s="29">
        <v>5772200</v>
      </c>
      <c r="F121" s="29"/>
      <c r="G121" s="29"/>
      <c r="H121" s="29">
        <v>3364419.7</v>
      </c>
      <c r="I121" s="29"/>
      <c r="J121" s="22" t="e">
        <f t="shared" si="30"/>
        <v>#DIV/0!</v>
      </c>
      <c r="K121" s="22">
        <f t="shared" si="30"/>
        <v>58.286609958074905</v>
      </c>
      <c r="L121" s="22" t="e">
        <f t="shared" si="30"/>
        <v>#DIV/0!</v>
      </c>
      <c r="M121" s="7"/>
    </row>
    <row r="122" spans="1:13" ht="63.75" customHeight="1" x14ac:dyDescent="0.25">
      <c r="A122" s="26" t="s">
        <v>203</v>
      </c>
      <c r="B122" s="27" t="s">
        <v>19</v>
      </c>
      <c r="C122" s="28" t="s">
        <v>204</v>
      </c>
      <c r="D122" s="29"/>
      <c r="E122" s="29"/>
      <c r="F122" s="29"/>
      <c r="G122" s="29"/>
      <c r="H122" s="29"/>
      <c r="I122" s="29"/>
      <c r="J122" s="29"/>
      <c r="K122" s="29"/>
      <c r="L122" s="29"/>
      <c r="M122" s="7"/>
    </row>
    <row r="123" spans="1:13" ht="63.75" customHeight="1" x14ac:dyDescent="0.25">
      <c r="A123" s="26" t="s">
        <v>205</v>
      </c>
      <c r="B123" s="27" t="s">
        <v>19</v>
      </c>
      <c r="C123" s="28" t="s">
        <v>206</v>
      </c>
      <c r="D123" s="29"/>
      <c r="E123" s="29"/>
      <c r="F123" s="29"/>
      <c r="G123" s="29"/>
      <c r="H123" s="29"/>
      <c r="I123" s="29"/>
      <c r="J123" s="29"/>
      <c r="K123" s="29"/>
      <c r="L123" s="29"/>
      <c r="M123" s="7"/>
    </row>
    <row r="124" spans="1:13" ht="51" customHeight="1" x14ac:dyDescent="0.25">
      <c r="A124" s="26" t="s">
        <v>207</v>
      </c>
      <c r="B124" s="27" t="s">
        <v>19</v>
      </c>
      <c r="C124" s="28" t="s">
        <v>208</v>
      </c>
      <c r="D124" s="29"/>
      <c r="E124" s="29"/>
      <c r="F124" s="29"/>
      <c r="G124" s="29"/>
      <c r="H124" s="29"/>
      <c r="I124" s="29"/>
      <c r="J124" s="29"/>
      <c r="K124" s="29"/>
      <c r="L124" s="29"/>
      <c r="M124" s="7"/>
    </row>
    <row r="125" spans="1:13" ht="51" customHeight="1" x14ac:dyDescent="0.25">
      <c r="A125" s="26" t="s">
        <v>411</v>
      </c>
      <c r="B125" s="27" t="s">
        <v>19</v>
      </c>
      <c r="C125" s="28" t="s">
        <v>412</v>
      </c>
      <c r="D125" s="29"/>
      <c r="E125" s="29"/>
      <c r="F125" s="29"/>
      <c r="G125" s="29"/>
      <c r="H125" s="29"/>
      <c r="I125" s="29"/>
      <c r="J125" s="22" t="e">
        <f t="shared" ref="J125:L127" si="31">G125/D125*100</f>
        <v>#DIV/0!</v>
      </c>
      <c r="K125" s="29"/>
      <c r="L125" s="29"/>
      <c r="M125" s="7"/>
    </row>
    <row r="126" spans="1:13" ht="80.25" customHeight="1" x14ac:dyDescent="0.25">
      <c r="A126" s="26" t="s">
        <v>209</v>
      </c>
      <c r="B126" s="27" t="s">
        <v>19</v>
      </c>
      <c r="C126" s="28" t="s">
        <v>210</v>
      </c>
      <c r="D126" s="29">
        <v>-3113800</v>
      </c>
      <c r="E126" s="29">
        <v>-3113800</v>
      </c>
      <c r="F126" s="29"/>
      <c r="G126" s="29">
        <v>-3113857.49</v>
      </c>
      <c r="H126" s="29">
        <v>-3113857.49</v>
      </c>
      <c r="I126" s="29"/>
      <c r="J126" s="22">
        <f t="shared" si="31"/>
        <v>100.00184629712892</v>
      </c>
      <c r="K126" s="22">
        <f t="shared" si="31"/>
        <v>100.00184629712892</v>
      </c>
      <c r="L126" s="22" t="e">
        <f t="shared" si="31"/>
        <v>#DIV/0!</v>
      </c>
      <c r="M126" s="7"/>
    </row>
    <row r="127" spans="1:13" ht="62.25" customHeight="1" x14ac:dyDescent="0.25">
      <c r="A127" s="26" t="s">
        <v>211</v>
      </c>
      <c r="B127" s="27" t="s">
        <v>19</v>
      </c>
      <c r="C127" s="28" t="s">
        <v>212</v>
      </c>
      <c r="D127" s="29">
        <v>-3113800</v>
      </c>
      <c r="E127" s="29">
        <v>-3113800</v>
      </c>
      <c r="F127" s="29"/>
      <c r="G127" s="29">
        <v>-3113857.49</v>
      </c>
      <c r="H127" s="29">
        <v>-3113857.49</v>
      </c>
      <c r="I127" s="29"/>
      <c r="J127" s="22">
        <f t="shared" si="31"/>
        <v>100.00184629712892</v>
      </c>
      <c r="K127" s="22">
        <f t="shared" si="31"/>
        <v>100.00184629712892</v>
      </c>
      <c r="L127" s="22" t="e">
        <f t="shared" si="31"/>
        <v>#DIV/0!</v>
      </c>
      <c r="M127" s="7"/>
    </row>
    <row r="128" spans="1:13" ht="51" customHeight="1" x14ac:dyDescent="0.25">
      <c r="A128" s="26" t="s">
        <v>213</v>
      </c>
      <c r="B128" s="27" t="s">
        <v>19</v>
      </c>
      <c r="C128" s="28" t="s">
        <v>419</v>
      </c>
      <c r="D128" s="29"/>
      <c r="E128" s="29"/>
      <c r="F128" s="29"/>
      <c r="G128" s="29">
        <v>-4234</v>
      </c>
      <c r="H128" s="29"/>
      <c r="I128" s="29">
        <v>-4234</v>
      </c>
      <c r="J128" s="29"/>
      <c r="K128" s="29"/>
      <c r="L128" s="29"/>
      <c r="M128" s="7"/>
    </row>
    <row r="129" spans="1:13" hidden="1" x14ac:dyDescent="0.25">
      <c r="A129" s="8"/>
      <c r="B129" s="11"/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3" t="s">
        <v>214</v>
      </c>
    </row>
    <row r="130" spans="1:13" hidden="1" x14ac:dyDescent="0.25">
      <c r="A130" s="8"/>
      <c r="B130" s="8"/>
      <c r="C130" s="8"/>
      <c r="D130" s="13"/>
      <c r="E130" s="13"/>
      <c r="F130" s="13"/>
      <c r="G130" s="13"/>
      <c r="H130" s="13"/>
      <c r="I130" s="13"/>
      <c r="J130" s="13"/>
      <c r="K130" s="13"/>
      <c r="L130" s="13"/>
      <c r="M130" s="3" t="s">
        <v>214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>
      <selection activeCell="I60" sqref="I60"/>
    </sheetView>
  </sheetViews>
  <sheetFormatPr defaultRowHeight="15" x14ac:dyDescent="0.2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12" width="14.7109375" style="1" customWidth="1"/>
    <col min="13" max="13" width="9.7109375" style="1" customWidth="1"/>
    <col min="14" max="16384" width="9.140625" style="1"/>
  </cols>
  <sheetData>
    <row r="1" spans="1:13" ht="7.5" customHeight="1" x14ac:dyDescent="0.25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25">
      <c r="A2" s="30"/>
      <c r="B2" s="30"/>
      <c r="C2" s="30" t="s">
        <v>357</v>
      </c>
      <c r="D2" s="31"/>
      <c r="E2" s="31"/>
      <c r="F2" s="32"/>
      <c r="G2" s="32"/>
      <c r="H2" s="33"/>
      <c r="I2" s="33"/>
      <c r="J2" s="33"/>
      <c r="K2" s="33"/>
      <c r="L2" s="33"/>
      <c r="M2" s="3"/>
    </row>
    <row r="3" spans="1:13" ht="12.95" customHeight="1" x14ac:dyDescent="0.25">
      <c r="A3" s="34"/>
      <c r="B3" s="34"/>
      <c r="C3" s="34"/>
      <c r="D3" s="35"/>
      <c r="E3" s="35"/>
      <c r="F3" s="35"/>
      <c r="G3" s="36"/>
      <c r="H3" s="37"/>
      <c r="I3" s="37"/>
      <c r="J3" s="37"/>
      <c r="K3" s="37"/>
      <c r="L3" s="37"/>
      <c r="M3" s="3"/>
    </row>
    <row r="4" spans="1:13" ht="18" customHeight="1" x14ac:dyDescent="0.25">
      <c r="A4" s="79" t="s">
        <v>0</v>
      </c>
      <c r="B4" s="79" t="s">
        <v>1</v>
      </c>
      <c r="C4" s="79" t="s">
        <v>215</v>
      </c>
      <c r="D4" s="81" t="s">
        <v>3</v>
      </c>
      <c r="E4" s="77"/>
      <c r="F4" s="77"/>
      <c r="G4" s="81" t="s">
        <v>4</v>
      </c>
      <c r="H4" s="77"/>
      <c r="I4" s="77"/>
      <c r="J4" s="75" t="s">
        <v>369</v>
      </c>
      <c r="K4" s="75" t="s">
        <v>370</v>
      </c>
      <c r="L4" s="75" t="s">
        <v>371</v>
      </c>
      <c r="M4" s="5"/>
    </row>
    <row r="5" spans="1:13" ht="140.44999999999999" customHeight="1" x14ac:dyDescent="0.25">
      <c r="A5" s="80"/>
      <c r="B5" s="80"/>
      <c r="C5" s="80"/>
      <c r="D5" s="18" t="s">
        <v>355</v>
      </c>
      <c r="E5" s="18" t="s">
        <v>216</v>
      </c>
      <c r="F5" s="18" t="s">
        <v>8</v>
      </c>
      <c r="G5" s="18" t="s">
        <v>355</v>
      </c>
      <c r="H5" s="18" t="s">
        <v>7</v>
      </c>
      <c r="I5" s="18" t="s">
        <v>8</v>
      </c>
      <c r="J5" s="76"/>
      <c r="K5" s="76"/>
      <c r="L5" s="76"/>
      <c r="M5" s="5"/>
    </row>
    <row r="6" spans="1:13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380</v>
      </c>
      <c r="K6" s="19" t="s">
        <v>381</v>
      </c>
      <c r="L6" s="19" t="s">
        <v>382</v>
      </c>
      <c r="M6" s="5"/>
    </row>
    <row r="7" spans="1:13" ht="30" customHeight="1" x14ac:dyDescent="0.25">
      <c r="A7" s="67" t="s">
        <v>217</v>
      </c>
      <c r="B7" s="64" t="s">
        <v>218</v>
      </c>
      <c r="C7" s="68" t="s">
        <v>397</v>
      </c>
      <c r="D7" s="62">
        <f t="shared" ref="D7:I7" si="0">D9+D18+D20+D25+D31+D38+D44+D47+D49+D53+D56+D58+D36</f>
        <v>442340558.54999995</v>
      </c>
      <c r="E7" s="62">
        <f t="shared" si="0"/>
        <v>381557358.51999998</v>
      </c>
      <c r="F7" s="62">
        <f t="shared" si="0"/>
        <v>78911600.030000001</v>
      </c>
      <c r="G7" s="62">
        <f t="shared" si="0"/>
        <v>238353971.03</v>
      </c>
      <c r="H7" s="62">
        <f t="shared" si="0"/>
        <v>216485592.29000002</v>
      </c>
      <c r="I7" s="62">
        <f t="shared" si="0"/>
        <v>32358198.440000001</v>
      </c>
      <c r="J7" s="62">
        <f>G7/D7*100</f>
        <v>53.884719911583169</v>
      </c>
      <c r="K7" s="62">
        <f>H7/E7*100</f>
        <v>56.737365288855401</v>
      </c>
      <c r="L7" s="62">
        <f>I7/F7*100</f>
        <v>41.005629625680271</v>
      </c>
      <c r="M7" s="7"/>
    </row>
    <row r="8" spans="1:13" ht="30" customHeight="1" x14ac:dyDescent="0.25">
      <c r="A8" s="38" t="s">
        <v>22</v>
      </c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7"/>
    </row>
    <row r="9" spans="1:13" ht="28.5" customHeight="1" x14ac:dyDescent="0.25">
      <c r="A9" s="59" t="s">
        <v>219</v>
      </c>
      <c r="B9" s="60" t="s">
        <v>220</v>
      </c>
      <c r="C9" s="61" t="s">
        <v>221</v>
      </c>
      <c r="D9" s="62">
        <f t="shared" ref="D9:I9" si="1">SUM(D10:D17)</f>
        <v>107997957.08</v>
      </c>
      <c r="E9" s="62">
        <f t="shared" si="1"/>
        <v>80183157.049999997</v>
      </c>
      <c r="F9" s="62">
        <f t="shared" si="1"/>
        <v>27814800.029999997</v>
      </c>
      <c r="G9" s="62">
        <f t="shared" si="1"/>
        <v>66488180.850000009</v>
      </c>
      <c r="H9" s="62">
        <f t="shared" si="1"/>
        <v>49679582.180000007</v>
      </c>
      <c r="I9" s="62">
        <f t="shared" si="1"/>
        <v>16808598.670000002</v>
      </c>
      <c r="J9" s="62">
        <f t="shared" ref="J9:L12" si="2">G9/D9*100</f>
        <v>61.564294962309859</v>
      </c>
      <c r="K9" s="62">
        <f t="shared" si="2"/>
        <v>61.957628020334987</v>
      </c>
      <c r="L9" s="62">
        <f t="shared" si="2"/>
        <v>60.430413491633516</v>
      </c>
      <c r="M9" s="7"/>
    </row>
    <row r="10" spans="1:13" ht="25.5" customHeight="1" x14ac:dyDescent="0.25">
      <c r="A10" s="69" t="s">
        <v>222</v>
      </c>
      <c r="B10" s="70" t="s">
        <v>220</v>
      </c>
      <c r="C10" s="71" t="s">
        <v>223</v>
      </c>
      <c r="D10" s="72">
        <v>6986620.4500000002</v>
      </c>
      <c r="E10" s="72">
        <v>2027000</v>
      </c>
      <c r="F10" s="72">
        <v>4959620.45</v>
      </c>
      <c r="G10" s="72">
        <v>4233903.29</v>
      </c>
      <c r="H10" s="72">
        <v>1465489.01</v>
      </c>
      <c r="I10" s="72">
        <v>2768414.28</v>
      </c>
      <c r="J10" s="29">
        <f t="shared" si="2"/>
        <v>60.600161699065815</v>
      </c>
      <c r="K10" s="29">
        <f t="shared" si="2"/>
        <v>72.298421805624073</v>
      </c>
      <c r="L10" s="29">
        <f t="shared" si="2"/>
        <v>55.819075429451459</v>
      </c>
      <c r="M10" s="7"/>
    </row>
    <row r="11" spans="1:13" ht="41.25" customHeight="1" x14ac:dyDescent="0.25">
      <c r="A11" s="69" t="s">
        <v>224</v>
      </c>
      <c r="B11" s="70" t="s">
        <v>220</v>
      </c>
      <c r="C11" s="71" t="s">
        <v>225</v>
      </c>
      <c r="D11" s="72">
        <v>317000</v>
      </c>
      <c r="E11" s="72">
        <v>237000</v>
      </c>
      <c r="F11" s="72">
        <v>80000</v>
      </c>
      <c r="G11" s="72">
        <v>133767</v>
      </c>
      <c r="H11" s="72">
        <v>113587</v>
      </c>
      <c r="I11" s="72">
        <v>20180</v>
      </c>
      <c r="J11" s="29">
        <f t="shared" si="2"/>
        <v>42.197791798107254</v>
      </c>
      <c r="K11" s="29">
        <f t="shared" si="2"/>
        <v>47.927004219409284</v>
      </c>
      <c r="L11" s="29">
        <f t="shared" si="2"/>
        <v>25.224999999999998</v>
      </c>
      <c r="M11" s="7"/>
    </row>
    <row r="12" spans="1:13" ht="51" customHeight="1" x14ac:dyDescent="0.25">
      <c r="A12" s="69" t="s">
        <v>226</v>
      </c>
      <c r="B12" s="70" t="s">
        <v>220</v>
      </c>
      <c r="C12" s="71" t="s">
        <v>227</v>
      </c>
      <c r="D12" s="72">
        <v>49048005.710000001</v>
      </c>
      <c r="E12" s="72">
        <v>26591326.129999999</v>
      </c>
      <c r="F12" s="72">
        <v>22456679.579999998</v>
      </c>
      <c r="G12" s="72">
        <v>32305884.449999999</v>
      </c>
      <c r="H12" s="72">
        <v>18430980.059999999</v>
      </c>
      <c r="I12" s="72">
        <v>13874904.390000001</v>
      </c>
      <c r="J12" s="29">
        <f t="shared" si="2"/>
        <v>65.865847107038263</v>
      </c>
      <c r="K12" s="29">
        <f t="shared" si="2"/>
        <v>69.312000348889697</v>
      </c>
      <c r="L12" s="29">
        <f t="shared" si="2"/>
        <v>61.785199991707771</v>
      </c>
      <c r="M12" s="7"/>
    </row>
    <row r="13" spans="1:13" ht="15" customHeight="1" x14ac:dyDescent="0.25">
      <c r="A13" s="69" t="s">
        <v>228</v>
      </c>
      <c r="B13" s="70" t="s">
        <v>220</v>
      </c>
      <c r="C13" s="71" t="s">
        <v>229</v>
      </c>
      <c r="D13" s="72">
        <v>59100</v>
      </c>
      <c r="E13" s="72">
        <v>59100</v>
      </c>
      <c r="F13" s="72">
        <v>0</v>
      </c>
      <c r="G13" s="72">
        <v>42828</v>
      </c>
      <c r="H13" s="72">
        <v>42828</v>
      </c>
      <c r="I13" s="72">
        <v>0</v>
      </c>
      <c r="J13" s="29"/>
      <c r="K13" s="29"/>
      <c r="L13" s="29"/>
      <c r="M13" s="7"/>
    </row>
    <row r="14" spans="1:13" ht="38.25" customHeight="1" x14ac:dyDescent="0.25">
      <c r="A14" s="69" t="s">
        <v>230</v>
      </c>
      <c r="B14" s="70" t="s">
        <v>220</v>
      </c>
      <c r="C14" s="71" t="s">
        <v>231</v>
      </c>
      <c r="D14" s="72">
        <v>14757510.92</v>
      </c>
      <c r="E14" s="72">
        <v>14757510.92</v>
      </c>
      <c r="F14" s="72">
        <v>0</v>
      </c>
      <c r="G14" s="72">
        <v>9156338.6699999999</v>
      </c>
      <c r="H14" s="72">
        <v>9156338.6699999999</v>
      </c>
      <c r="I14" s="72">
        <v>0</v>
      </c>
      <c r="J14" s="29">
        <f>G14/D14*100</f>
        <v>62.045277958025721</v>
      </c>
      <c r="K14" s="29">
        <f>H14/E14*100</f>
        <v>62.045277958025721</v>
      </c>
      <c r="L14" s="29" t="e">
        <f>I14/F14*100</f>
        <v>#DIV/0!</v>
      </c>
      <c r="M14" s="7"/>
    </row>
    <row r="15" spans="1:13" ht="15" customHeight="1" x14ac:dyDescent="0.25">
      <c r="A15" s="69" t="s">
        <v>232</v>
      </c>
      <c r="B15" s="70" t="s">
        <v>220</v>
      </c>
      <c r="C15" s="71" t="s">
        <v>233</v>
      </c>
      <c r="D15" s="72">
        <v>581120</v>
      </c>
      <c r="E15" s="72">
        <v>431120</v>
      </c>
      <c r="F15" s="72">
        <v>150000</v>
      </c>
      <c r="G15" s="72">
        <v>576220</v>
      </c>
      <c r="H15" s="72">
        <v>431120</v>
      </c>
      <c r="I15" s="72">
        <v>145100</v>
      </c>
      <c r="J15" s="29"/>
      <c r="K15" s="29"/>
      <c r="L15" s="29"/>
      <c r="M15" s="7"/>
    </row>
    <row r="16" spans="1:13" ht="15" customHeight="1" x14ac:dyDescent="0.25">
      <c r="A16" s="69" t="s">
        <v>234</v>
      </c>
      <c r="B16" s="70" t="s">
        <v>220</v>
      </c>
      <c r="C16" s="71" t="s">
        <v>235</v>
      </c>
      <c r="D16" s="72">
        <v>215000</v>
      </c>
      <c r="E16" s="72">
        <v>50000</v>
      </c>
      <c r="F16" s="72">
        <v>165000</v>
      </c>
      <c r="G16" s="72">
        <v>0</v>
      </c>
      <c r="H16" s="72">
        <v>0</v>
      </c>
      <c r="I16" s="72">
        <v>0</v>
      </c>
      <c r="J16" s="72"/>
      <c r="K16" s="72"/>
      <c r="L16" s="72"/>
      <c r="M16" s="7"/>
    </row>
    <row r="17" spans="1:13" ht="15" customHeight="1" x14ac:dyDescent="0.25">
      <c r="A17" s="69" t="s">
        <v>236</v>
      </c>
      <c r="B17" s="70" t="s">
        <v>220</v>
      </c>
      <c r="C17" s="71" t="s">
        <v>237</v>
      </c>
      <c r="D17" s="72">
        <v>36033600</v>
      </c>
      <c r="E17" s="72">
        <v>36030100</v>
      </c>
      <c r="F17" s="72">
        <v>3500</v>
      </c>
      <c r="G17" s="72">
        <v>20039239.440000001</v>
      </c>
      <c r="H17" s="72">
        <v>20039239.440000001</v>
      </c>
      <c r="I17" s="72"/>
      <c r="J17" s="29">
        <f t="shared" ref="J17:J59" si="3">G17/D17*100</f>
        <v>55.612648861063008</v>
      </c>
      <c r="K17" s="29">
        <f t="shared" ref="K17:K59" si="4">H17/E17*100</f>
        <v>55.618051129472299</v>
      </c>
      <c r="L17" s="29">
        <f t="shared" ref="L17:L59" si="5">I17/F17*100</f>
        <v>0</v>
      </c>
      <c r="M17" s="7"/>
    </row>
    <row r="18" spans="1:13" ht="15" customHeight="1" x14ac:dyDescent="0.25">
      <c r="A18" s="59" t="s">
        <v>238</v>
      </c>
      <c r="B18" s="60" t="s">
        <v>220</v>
      </c>
      <c r="C18" s="61" t="s">
        <v>239</v>
      </c>
      <c r="D18" s="62">
        <f>D19</f>
        <v>557900</v>
      </c>
      <c r="E18" s="62">
        <v>0</v>
      </c>
      <c r="F18" s="62">
        <f>F19</f>
        <v>557900</v>
      </c>
      <c r="G18" s="62">
        <f>G19</f>
        <v>328287.46000000002</v>
      </c>
      <c r="H18" s="62">
        <v>0</v>
      </c>
      <c r="I18" s="62">
        <f>I19</f>
        <v>328287.46000000002</v>
      </c>
      <c r="J18" s="62">
        <f t="shared" si="3"/>
        <v>58.843423552608002</v>
      </c>
      <c r="K18" s="62" t="e">
        <f t="shared" si="4"/>
        <v>#DIV/0!</v>
      </c>
      <c r="L18" s="62">
        <f t="shared" si="5"/>
        <v>58.843423552608002</v>
      </c>
      <c r="M18" s="7"/>
    </row>
    <row r="19" spans="1:13" ht="15" customHeight="1" x14ac:dyDescent="0.25">
      <c r="A19" s="69" t="s">
        <v>240</v>
      </c>
      <c r="B19" s="70" t="s">
        <v>220</v>
      </c>
      <c r="C19" s="71" t="s">
        <v>241</v>
      </c>
      <c r="D19" s="72">
        <v>557900</v>
      </c>
      <c r="E19" s="72">
        <v>0</v>
      </c>
      <c r="F19" s="72">
        <v>557900</v>
      </c>
      <c r="G19" s="72">
        <v>328287.46000000002</v>
      </c>
      <c r="H19" s="72">
        <v>0</v>
      </c>
      <c r="I19" s="72">
        <v>328287.46000000002</v>
      </c>
      <c r="J19" s="29">
        <f t="shared" si="3"/>
        <v>58.843423552608002</v>
      </c>
      <c r="K19" s="29" t="e">
        <f t="shared" si="4"/>
        <v>#DIV/0!</v>
      </c>
      <c r="L19" s="29">
        <f t="shared" si="5"/>
        <v>58.843423552608002</v>
      </c>
      <c r="M19" s="7"/>
    </row>
    <row r="20" spans="1:13" ht="25.5" customHeight="1" x14ac:dyDescent="0.25">
      <c r="A20" s="59" t="s">
        <v>242</v>
      </c>
      <c r="B20" s="60" t="s">
        <v>220</v>
      </c>
      <c r="C20" s="61" t="s">
        <v>243</v>
      </c>
      <c r="D20" s="62">
        <f t="shared" ref="D20:I20" si="6">D22+D23+D21+D24</f>
        <v>2768490</v>
      </c>
      <c r="E20" s="62">
        <f t="shared" si="6"/>
        <v>1495790</v>
      </c>
      <c r="F20" s="62">
        <f t="shared" si="6"/>
        <v>1272700</v>
      </c>
      <c r="G20" s="62">
        <f t="shared" si="6"/>
        <v>192894.04</v>
      </c>
      <c r="H20" s="62">
        <f t="shared" si="6"/>
        <v>10000</v>
      </c>
      <c r="I20" s="62">
        <f t="shared" si="6"/>
        <v>182894.04</v>
      </c>
      <c r="J20" s="62">
        <f t="shared" si="3"/>
        <v>6.967481912522711</v>
      </c>
      <c r="K20" s="62">
        <f t="shared" si="4"/>
        <v>0.6685430441438972</v>
      </c>
      <c r="L20" s="62">
        <f t="shared" si="5"/>
        <v>14.370553940441583</v>
      </c>
      <c r="M20" s="7"/>
    </row>
    <row r="21" spans="1:13" ht="25.5" customHeight="1" x14ac:dyDescent="0.25">
      <c r="A21" s="69" t="s">
        <v>367</v>
      </c>
      <c r="B21" s="70" t="s">
        <v>220</v>
      </c>
      <c r="C21" s="71" t="s">
        <v>368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29" t="e">
        <f t="shared" si="3"/>
        <v>#DIV/0!</v>
      </c>
      <c r="K21" s="29" t="e">
        <f t="shared" si="4"/>
        <v>#DIV/0!</v>
      </c>
      <c r="L21" s="29" t="e">
        <f t="shared" si="5"/>
        <v>#DIV/0!</v>
      </c>
      <c r="M21" s="7"/>
    </row>
    <row r="22" spans="1:13" ht="38.25" customHeight="1" x14ac:dyDescent="0.25">
      <c r="A22" s="69" t="s">
        <v>244</v>
      </c>
      <c r="B22" s="70" t="s">
        <v>220</v>
      </c>
      <c r="C22" s="71" t="s">
        <v>245</v>
      </c>
      <c r="D22" s="72">
        <v>1739190</v>
      </c>
      <c r="E22" s="72">
        <v>1376490</v>
      </c>
      <c r="F22" s="72">
        <v>362700</v>
      </c>
      <c r="G22" s="72">
        <v>43196.47</v>
      </c>
      <c r="H22" s="72"/>
      <c r="I22" s="72">
        <v>43196.47</v>
      </c>
      <c r="J22" s="29">
        <f t="shared" si="3"/>
        <v>2.483711957865443</v>
      </c>
      <c r="K22" s="29">
        <f t="shared" si="4"/>
        <v>0</v>
      </c>
      <c r="L22" s="29">
        <f t="shared" si="5"/>
        <v>11.909696719051558</v>
      </c>
      <c r="M22" s="7"/>
    </row>
    <row r="23" spans="1:13" ht="15" customHeight="1" x14ac:dyDescent="0.25">
      <c r="A23" s="69" t="s">
        <v>246</v>
      </c>
      <c r="B23" s="70" t="s">
        <v>220</v>
      </c>
      <c r="C23" s="71" t="s">
        <v>247</v>
      </c>
      <c r="D23" s="72">
        <v>910000</v>
      </c>
      <c r="E23" s="72">
        <v>0</v>
      </c>
      <c r="F23" s="72">
        <v>910000</v>
      </c>
      <c r="G23" s="72">
        <v>139697.57</v>
      </c>
      <c r="H23" s="72">
        <v>0</v>
      </c>
      <c r="I23" s="72">
        <v>139697.57</v>
      </c>
      <c r="J23" s="29">
        <f t="shared" si="3"/>
        <v>15.351381318681319</v>
      </c>
      <c r="K23" s="29" t="e">
        <f t="shared" si="4"/>
        <v>#DIV/0!</v>
      </c>
      <c r="L23" s="29">
        <f t="shared" si="5"/>
        <v>15.351381318681319</v>
      </c>
      <c r="M23" s="7"/>
    </row>
    <row r="24" spans="1:13" ht="27" customHeight="1" x14ac:dyDescent="0.25">
      <c r="A24" s="69" t="s">
        <v>385</v>
      </c>
      <c r="B24" s="70" t="s">
        <v>220</v>
      </c>
      <c r="C24" s="71" t="s">
        <v>386</v>
      </c>
      <c r="D24" s="72">
        <v>119300</v>
      </c>
      <c r="E24" s="72">
        <v>119300</v>
      </c>
      <c r="F24" s="72"/>
      <c r="G24" s="72">
        <v>10000</v>
      </c>
      <c r="H24" s="72">
        <v>10000</v>
      </c>
      <c r="I24" s="72"/>
      <c r="J24" s="29">
        <f t="shared" si="3"/>
        <v>8.3822296730930432</v>
      </c>
      <c r="K24" s="29">
        <f t="shared" si="4"/>
        <v>8.3822296730930432</v>
      </c>
      <c r="L24" s="29"/>
      <c r="M24" s="7"/>
    </row>
    <row r="25" spans="1:13" ht="15" customHeight="1" x14ac:dyDescent="0.25">
      <c r="A25" s="59" t="s">
        <v>248</v>
      </c>
      <c r="B25" s="60" t="s">
        <v>220</v>
      </c>
      <c r="C25" s="61" t="s">
        <v>249</v>
      </c>
      <c r="D25" s="62">
        <f>D26+D27+D28+D29+D30</f>
        <v>9177200</v>
      </c>
      <c r="E25" s="62">
        <f t="shared" ref="E25:I25" si="7">E26+E27+E28+E29+E30</f>
        <v>4183100</v>
      </c>
      <c r="F25" s="62">
        <f t="shared" si="7"/>
        <v>4994100</v>
      </c>
      <c r="G25" s="62">
        <f t="shared" si="7"/>
        <v>1133733.97</v>
      </c>
      <c r="H25" s="62">
        <f t="shared" si="7"/>
        <v>161281.13</v>
      </c>
      <c r="I25" s="62">
        <f t="shared" si="7"/>
        <v>972452.84000000008</v>
      </c>
      <c r="J25" s="62">
        <f t="shared" si="3"/>
        <v>12.353811293204899</v>
      </c>
      <c r="K25" s="62">
        <f t="shared" si="4"/>
        <v>3.855540866821257</v>
      </c>
      <c r="L25" s="62">
        <f t="shared" si="5"/>
        <v>19.472033799883864</v>
      </c>
      <c r="M25" s="7"/>
    </row>
    <row r="26" spans="1:13" ht="15" customHeight="1" x14ac:dyDescent="0.25">
      <c r="A26" s="69" t="s">
        <v>250</v>
      </c>
      <c r="B26" s="70" t="s">
        <v>220</v>
      </c>
      <c r="C26" s="71" t="s">
        <v>251</v>
      </c>
      <c r="D26" s="72">
        <v>134400</v>
      </c>
      <c r="E26" s="72">
        <v>45500</v>
      </c>
      <c r="F26" s="72">
        <v>88900</v>
      </c>
      <c r="G26" s="72">
        <v>66588.94</v>
      </c>
      <c r="H26" s="72">
        <v>23851.65</v>
      </c>
      <c r="I26" s="72">
        <v>42737.29</v>
      </c>
      <c r="J26" s="29">
        <f t="shared" si="3"/>
        <v>49.545342261904764</v>
      </c>
      <c r="K26" s="29">
        <f t="shared" si="4"/>
        <v>52.421208791208798</v>
      </c>
      <c r="L26" s="29">
        <f t="shared" si="5"/>
        <v>48.073442069741283</v>
      </c>
      <c r="M26" s="7"/>
    </row>
    <row r="27" spans="1:13" ht="15" customHeight="1" x14ac:dyDescent="0.25">
      <c r="A27" s="69" t="s">
        <v>252</v>
      </c>
      <c r="B27" s="70" t="s">
        <v>220</v>
      </c>
      <c r="C27" s="71" t="s">
        <v>253</v>
      </c>
      <c r="D27" s="72">
        <v>25000</v>
      </c>
      <c r="E27" s="72">
        <v>25000</v>
      </c>
      <c r="F27" s="72">
        <v>0</v>
      </c>
      <c r="G27" s="72">
        <v>0</v>
      </c>
      <c r="H27" s="72">
        <v>0</v>
      </c>
      <c r="I27" s="72">
        <v>0</v>
      </c>
      <c r="J27" s="29">
        <f t="shared" si="3"/>
        <v>0</v>
      </c>
      <c r="K27" s="29">
        <f t="shared" si="4"/>
        <v>0</v>
      </c>
      <c r="L27" s="29" t="e">
        <f t="shared" si="5"/>
        <v>#DIV/0!</v>
      </c>
      <c r="M27" s="7"/>
    </row>
    <row r="28" spans="1:13" ht="15" customHeight="1" x14ac:dyDescent="0.25">
      <c r="A28" s="69" t="s">
        <v>254</v>
      </c>
      <c r="B28" s="70" t="s">
        <v>220</v>
      </c>
      <c r="C28" s="71" t="s">
        <v>255</v>
      </c>
      <c r="D28" s="72">
        <v>100000</v>
      </c>
      <c r="E28" s="72">
        <v>0</v>
      </c>
      <c r="F28" s="72">
        <v>100000</v>
      </c>
      <c r="G28" s="72">
        <v>0</v>
      </c>
      <c r="H28" s="72">
        <v>0</v>
      </c>
      <c r="I28" s="72">
        <v>0</v>
      </c>
      <c r="J28" s="29">
        <f t="shared" si="3"/>
        <v>0</v>
      </c>
      <c r="K28" s="29" t="e">
        <f t="shared" si="4"/>
        <v>#DIV/0!</v>
      </c>
      <c r="L28" s="29">
        <f t="shared" si="5"/>
        <v>0</v>
      </c>
      <c r="M28" s="7"/>
    </row>
    <row r="29" spans="1:13" ht="15" customHeight="1" x14ac:dyDescent="0.25">
      <c r="A29" s="69" t="s">
        <v>256</v>
      </c>
      <c r="B29" s="70" t="s">
        <v>220</v>
      </c>
      <c r="C29" s="71" t="s">
        <v>257</v>
      </c>
      <c r="D29" s="72">
        <v>8123213.3899999997</v>
      </c>
      <c r="E29" s="72">
        <v>3478600</v>
      </c>
      <c r="F29" s="72">
        <v>4644613.3899999997</v>
      </c>
      <c r="G29" s="72">
        <v>929715.55</v>
      </c>
      <c r="H29" s="72">
        <v>0</v>
      </c>
      <c r="I29" s="72">
        <v>929715.55</v>
      </c>
      <c r="J29" s="29">
        <f t="shared" si="3"/>
        <v>11.445169606704129</v>
      </c>
      <c r="K29" s="29">
        <f t="shared" si="4"/>
        <v>0</v>
      </c>
      <c r="L29" s="29">
        <f t="shared" si="5"/>
        <v>20.017070785734443</v>
      </c>
      <c r="M29" s="7"/>
    </row>
    <row r="30" spans="1:13" ht="15" customHeight="1" x14ac:dyDescent="0.25">
      <c r="A30" s="69" t="s">
        <v>258</v>
      </c>
      <c r="B30" s="70" t="s">
        <v>220</v>
      </c>
      <c r="C30" s="71" t="s">
        <v>259</v>
      </c>
      <c r="D30" s="72">
        <v>794586.61</v>
      </c>
      <c r="E30" s="72">
        <v>634000</v>
      </c>
      <c r="F30" s="72">
        <v>160586.60999999999</v>
      </c>
      <c r="G30" s="72">
        <v>137429.48000000001</v>
      </c>
      <c r="H30" s="72">
        <v>137429.48000000001</v>
      </c>
      <c r="I30" s="72">
        <v>0</v>
      </c>
      <c r="J30" s="29">
        <f t="shared" si="3"/>
        <v>17.295720601181539</v>
      </c>
      <c r="K30" s="29">
        <f t="shared" si="4"/>
        <v>21.676574132492117</v>
      </c>
      <c r="L30" s="29">
        <f t="shared" si="5"/>
        <v>0</v>
      </c>
      <c r="M30" s="7"/>
    </row>
    <row r="31" spans="1:13" ht="15" customHeight="1" x14ac:dyDescent="0.25">
      <c r="A31" s="59" t="s">
        <v>260</v>
      </c>
      <c r="B31" s="60" t="s">
        <v>220</v>
      </c>
      <c r="C31" s="61" t="s">
        <v>261</v>
      </c>
      <c r="D31" s="62">
        <f>D32+D33+D34+D35</f>
        <v>36018200</v>
      </c>
      <c r="E31" s="62">
        <f>E32+E33+E34+E35</f>
        <v>0</v>
      </c>
      <c r="F31" s="62">
        <f t="shared" ref="F31:I31" si="8">F32+F33+F34</f>
        <v>36018200</v>
      </c>
      <c r="G31" s="62">
        <f>G32+G33+G34+G35</f>
        <v>9675089.1400000006</v>
      </c>
      <c r="H31" s="62">
        <f>H32+H33+H34+H35</f>
        <v>0</v>
      </c>
      <c r="I31" s="62">
        <f t="shared" si="8"/>
        <v>9675089.1400000006</v>
      </c>
      <c r="J31" s="62">
        <f t="shared" si="3"/>
        <v>26.861667545851819</v>
      </c>
      <c r="K31" s="62" t="e">
        <f t="shared" si="4"/>
        <v>#DIV/0!</v>
      </c>
      <c r="L31" s="62">
        <f t="shared" si="5"/>
        <v>26.861667545851819</v>
      </c>
      <c r="M31" s="7"/>
    </row>
    <row r="32" spans="1:13" ht="15" customHeight="1" x14ac:dyDescent="0.25">
      <c r="A32" s="69" t="s">
        <v>262</v>
      </c>
      <c r="B32" s="70" t="s">
        <v>220</v>
      </c>
      <c r="C32" s="71" t="s">
        <v>263</v>
      </c>
      <c r="D32" s="72">
        <v>4023000</v>
      </c>
      <c r="E32" s="72">
        <v>0</v>
      </c>
      <c r="F32" s="72">
        <v>4023000</v>
      </c>
      <c r="G32" s="72">
        <v>2313567.86</v>
      </c>
      <c r="H32" s="72">
        <v>0</v>
      </c>
      <c r="I32" s="72">
        <v>2313567.86</v>
      </c>
      <c r="J32" s="29">
        <f t="shared" si="3"/>
        <v>57.508522495650006</v>
      </c>
      <c r="K32" s="29" t="e">
        <f t="shared" si="4"/>
        <v>#DIV/0!</v>
      </c>
      <c r="L32" s="29">
        <f t="shared" si="5"/>
        <v>57.508522495650006</v>
      </c>
      <c r="M32" s="7"/>
    </row>
    <row r="33" spans="1:13" ht="15" customHeight="1" x14ac:dyDescent="0.25">
      <c r="A33" s="69" t="s">
        <v>264</v>
      </c>
      <c r="B33" s="70" t="s">
        <v>220</v>
      </c>
      <c r="C33" s="71" t="s">
        <v>265</v>
      </c>
      <c r="D33" s="72">
        <v>26136800</v>
      </c>
      <c r="E33" s="72">
        <v>0</v>
      </c>
      <c r="F33" s="72">
        <v>26136800</v>
      </c>
      <c r="G33" s="72">
        <v>4067290.89</v>
      </c>
      <c r="H33" s="72">
        <v>0</v>
      </c>
      <c r="I33" s="72">
        <v>4067290.89</v>
      </c>
      <c r="J33" s="29">
        <f t="shared" si="3"/>
        <v>15.561548812402437</v>
      </c>
      <c r="K33" s="29" t="e">
        <f t="shared" si="4"/>
        <v>#DIV/0!</v>
      </c>
      <c r="L33" s="29">
        <f t="shared" si="5"/>
        <v>15.561548812402437</v>
      </c>
      <c r="M33" s="7"/>
    </row>
    <row r="34" spans="1:13" ht="15" customHeight="1" x14ac:dyDescent="0.25">
      <c r="A34" s="69" t="s">
        <v>266</v>
      </c>
      <c r="B34" s="70" t="s">
        <v>220</v>
      </c>
      <c r="C34" s="71" t="s">
        <v>267</v>
      </c>
      <c r="D34" s="72">
        <v>5858400</v>
      </c>
      <c r="E34" s="72">
        <v>0</v>
      </c>
      <c r="F34" s="72">
        <v>5858400</v>
      </c>
      <c r="G34" s="72">
        <v>3294230.39</v>
      </c>
      <c r="H34" s="72">
        <v>0</v>
      </c>
      <c r="I34" s="72">
        <v>3294230.39</v>
      </c>
      <c r="J34" s="29">
        <f t="shared" si="3"/>
        <v>56.230888809231196</v>
      </c>
      <c r="K34" s="29" t="e">
        <f t="shared" si="4"/>
        <v>#DIV/0!</v>
      </c>
      <c r="L34" s="29">
        <f t="shared" si="5"/>
        <v>56.230888809231196</v>
      </c>
      <c r="M34" s="7"/>
    </row>
    <row r="35" spans="1:13" ht="28.5" customHeight="1" x14ac:dyDescent="0.25">
      <c r="A35" s="69" t="s">
        <v>392</v>
      </c>
      <c r="B35" s="70" t="s">
        <v>220</v>
      </c>
      <c r="C35" s="71" t="s">
        <v>393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29" t="e">
        <f t="shared" si="3"/>
        <v>#DIV/0!</v>
      </c>
      <c r="K35" s="29" t="e">
        <f t="shared" si="4"/>
        <v>#DIV/0!</v>
      </c>
      <c r="L35" s="29" t="e">
        <f t="shared" si="5"/>
        <v>#DIV/0!</v>
      </c>
      <c r="M35" s="7"/>
    </row>
    <row r="36" spans="1:13" ht="15" customHeight="1" x14ac:dyDescent="0.25">
      <c r="A36" s="59" t="s">
        <v>376</v>
      </c>
      <c r="B36" s="60" t="s">
        <v>220</v>
      </c>
      <c r="C36" s="61" t="s">
        <v>378</v>
      </c>
      <c r="D36" s="62">
        <f>D37</f>
        <v>0</v>
      </c>
      <c r="E36" s="62">
        <f>E37</f>
        <v>0</v>
      </c>
      <c r="F36" s="62">
        <f>F37</f>
        <v>0</v>
      </c>
      <c r="G36" s="62">
        <f>G37</f>
        <v>0</v>
      </c>
      <c r="H36" s="62">
        <f>H37</f>
        <v>0</v>
      </c>
      <c r="I36" s="62"/>
      <c r="J36" s="62" t="e">
        <f t="shared" si="3"/>
        <v>#DIV/0!</v>
      </c>
      <c r="K36" s="62" t="e">
        <f t="shared" si="4"/>
        <v>#DIV/0!</v>
      </c>
      <c r="L36" s="62" t="e">
        <f t="shared" si="5"/>
        <v>#DIV/0!</v>
      </c>
      <c r="M36" s="7"/>
    </row>
    <row r="37" spans="1:13" ht="15" customHeight="1" x14ac:dyDescent="0.25">
      <c r="A37" s="69" t="s">
        <v>377</v>
      </c>
      <c r="B37" s="70" t="s">
        <v>220</v>
      </c>
      <c r="C37" s="61" t="s">
        <v>379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29" t="e">
        <f t="shared" si="3"/>
        <v>#DIV/0!</v>
      </c>
      <c r="K37" s="29" t="e">
        <f t="shared" si="4"/>
        <v>#DIV/0!</v>
      </c>
      <c r="L37" s="29" t="e">
        <f t="shared" si="5"/>
        <v>#DIV/0!</v>
      </c>
      <c r="M37" s="7"/>
    </row>
    <row r="38" spans="1:13" ht="15" customHeight="1" x14ac:dyDescent="0.25">
      <c r="A38" s="59" t="s">
        <v>268</v>
      </c>
      <c r="B38" s="60" t="s">
        <v>220</v>
      </c>
      <c r="C38" s="61" t="s">
        <v>269</v>
      </c>
      <c r="D38" s="62">
        <f>D39+D40+D42+D43+D41</f>
        <v>226796502.47</v>
      </c>
      <c r="E38" s="62">
        <f>E39+E40+E42+E43+E41</f>
        <v>226796502.47</v>
      </c>
      <c r="F38" s="62">
        <v>0</v>
      </c>
      <c r="G38" s="62">
        <f>G39+G40+G42+G43+G41</f>
        <v>128023299.60000001</v>
      </c>
      <c r="H38" s="62">
        <f>H39+H40+H42+H43+H41</f>
        <v>128023299.60000001</v>
      </c>
      <c r="I38" s="62">
        <v>0</v>
      </c>
      <c r="J38" s="62">
        <f t="shared" si="3"/>
        <v>56.448533467545239</v>
      </c>
      <c r="K38" s="62">
        <f t="shared" si="4"/>
        <v>56.448533467545239</v>
      </c>
      <c r="L38" s="62" t="e">
        <f t="shared" si="5"/>
        <v>#DIV/0!</v>
      </c>
      <c r="M38" s="7"/>
    </row>
    <row r="39" spans="1:13" ht="15" customHeight="1" x14ac:dyDescent="0.25">
      <c r="A39" s="69" t="s">
        <v>270</v>
      </c>
      <c r="B39" s="70" t="s">
        <v>220</v>
      </c>
      <c r="C39" s="71" t="s">
        <v>271</v>
      </c>
      <c r="D39" s="72">
        <v>58803057.07</v>
      </c>
      <c r="E39" s="72">
        <v>58803057.07</v>
      </c>
      <c r="F39" s="72">
        <v>0</v>
      </c>
      <c r="G39" s="72">
        <v>30271800.02</v>
      </c>
      <c r="H39" s="72">
        <v>30271800.02</v>
      </c>
      <c r="I39" s="72">
        <v>0</v>
      </c>
      <c r="J39" s="29">
        <f t="shared" si="3"/>
        <v>51.479976600475062</v>
      </c>
      <c r="K39" s="29">
        <f t="shared" si="4"/>
        <v>51.479976600475062</v>
      </c>
      <c r="L39" s="29" t="e">
        <f t="shared" si="5"/>
        <v>#DIV/0!</v>
      </c>
      <c r="M39" s="7"/>
    </row>
    <row r="40" spans="1:13" ht="15" customHeight="1" x14ac:dyDescent="0.25">
      <c r="A40" s="69" t="s">
        <v>272</v>
      </c>
      <c r="B40" s="70" t="s">
        <v>220</v>
      </c>
      <c r="C40" s="71" t="s">
        <v>273</v>
      </c>
      <c r="D40" s="72">
        <v>118959070.40000001</v>
      </c>
      <c r="E40" s="72">
        <v>118959070.40000001</v>
      </c>
      <c r="F40" s="72">
        <v>0</v>
      </c>
      <c r="G40" s="72">
        <v>66777949.259999998</v>
      </c>
      <c r="H40" s="72">
        <v>66777949.259999998</v>
      </c>
      <c r="I40" s="72">
        <v>0</v>
      </c>
      <c r="J40" s="29">
        <f t="shared" si="3"/>
        <v>56.135231248410967</v>
      </c>
      <c r="K40" s="29">
        <f t="shared" si="4"/>
        <v>56.135231248410967</v>
      </c>
      <c r="L40" s="29" t="e">
        <f t="shared" si="5"/>
        <v>#DIV/0!</v>
      </c>
      <c r="M40" s="7"/>
    </row>
    <row r="41" spans="1:13" ht="15" customHeight="1" x14ac:dyDescent="0.25">
      <c r="A41" s="69" t="s">
        <v>402</v>
      </c>
      <c r="B41" s="70" t="s">
        <v>220</v>
      </c>
      <c r="C41" s="71" t="s">
        <v>403</v>
      </c>
      <c r="D41" s="72">
        <v>32671697</v>
      </c>
      <c r="E41" s="72">
        <v>32671697</v>
      </c>
      <c r="F41" s="72">
        <v>0</v>
      </c>
      <c r="G41" s="72">
        <v>20175249.760000002</v>
      </c>
      <c r="H41" s="72">
        <v>20175249.760000002</v>
      </c>
      <c r="I41" s="72">
        <v>0</v>
      </c>
      <c r="J41" s="29">
        <f t="shared" ref="J41" si="9">G41/D41*100</f>
        <v>61.751459558406175</v>
      </c>
      <c r="K41" s="29">
        <f t="shared" ref="K41" si="10">H41/E41*100</f>
        <v>61.751459558406175</v>
      </c>
      <c r="L41" s="29" t="e">
        <f t="shared" si="5"/>
        <v>#DIV/0!</v>
      </c>
      <c r="M41" s="7"/>
    </row>
    <row r="42" spans="1:13" ht="15" customHeight="1" x14ac:dyDescent="0.25">
      <c r="A42" s="69" t="s">
        <v>274</v>
      </c>
      <c r="B42" s="70" t="s">
        <v>220</v>
      </c>
      <c r="C42" s="71" t="s">
        <v>275</v>
      </c>
      <c r="D42" s="72">
        <v>800900</v>
      </c>
      <c r="E42" s="72">
        <v>800900</v>
      </c>
      <c r="F42" s="72">
        <v>0</v>
      </c>
      <c r="G42" s="72">
        <v>520125.75</v>
      </c>
      <c r="H42" s="72">
        <v>520125.75</v>
      </c>
      <c r="I42" s="29">
        <v>0</v>
      </c>
      <c r="J42" s="29">
        <f t="shared" si="3"/>
        <v>64.942658259458113</v>
      </c>
      <c r="K42" s="29">
        <f t="shared" si="4"/>
        <v>64.942658259458113</v>
      </c>
      <c r="L42" s="29" t="e">
        <f t="shared" si="5"/>
        <v>#DIV/0!</v>
      </c>
      <c r="M42" s="7"/>
    </row>
    <row r="43" spans="1:13" ht="15" customHeight="1" x14ac:dyDescent="0.25">
      <c r="A43" s="69" t="s">
        <v>276</v>
      </c>
      <c r="B43" s="70" t="s">
        <v>220</v>
      </c>
      <c r="C43" s="71" t="s">
        <v>277</v>
      </c>
      <c r="D43" s="72">
        <v>15561778</v>
      </c>
      <c r="E43" s="72">
        <v>15561778</v>
      </c>
      <c r="F43" s="72">
        <v>0</v>
      </c>
      <c r="G43" s="72">
        <v>10278174.810000001</v>
      </c>
      <c r="H43" s="72">
        <v>10278174.810000001</v>
      </c>
      <c r="I43" s="29">
        <v>0</v>
      </c>
      <c r="J43" s="29">
        <f t="shared" si="3"/>
        <v>66.047560953510583</v>
      </c>
      <c r="K43" s="29">
        <f t="shared" si="4"/>
        <v>66.047560953510583</v>
      </c>
      <c r="L43" s="29" t="e">
        <f t="shared" si="5"/>
        <v>#DIV/0!</v>
      </c>
      <c r="M43" s="7"/>
    </row>
    <row r="44" spans="1:13" ht="15" customHeight="1" x14ac:dyDescent="0.25">
      <c r="A44" s="59" t="s">
        <v>278</v>
      </c>
      <c r="B44" s="60" t="s">
        <v>220</v>
      </c>
      <c r="C44" s="61" t="s">
        <v>279</v>
      </c>
      <c r="D44" s="62">
        <f t="shared" ref="D44:I44" si="11">D45+D46</f>
        <v>35303556</v>
      </c>
      <c r="E44" s="62">
        <f t="shared" si="11"/>
        <v>34526556</v>
      </c>
      <c r="F44" s="62">
        <f t="shared" si="11"/>
        <v>777000</v>
      </c>
      <c r="G44" s="62">
        <f t="shared" si="11"/>
        <v>21618099.380000003</v>
      </c>
      <c r="H44" s="62">
        <f t="shared" si="11"/>
        <v>21269264.380000003</v>
      </c>
      <c r="I44" s="62">
        <f t="shared" si="11"/>
        <v>348835</v>
      </c>
      <c r="J44" s="62">
        <f t="shared" si="3"/>
        <v>61.234906138067238</v>
      </c>
      <c r="K44" s="62">
        <f t="shared" si="4"/>
        <v>61.60262373113612</v>
      </c>
      <c r="L44" s="62">
        <f t="shared" si="5"/>
        <v>44.895109395109394</v>
      </c>
      <c r="M44" s="7"/>
    </row>
    <row r="45" spans="1:13" ht="15" customHeight="1" x14ac:dyDescent="0.25">
      <c r="A45" s="69" t="s">
        <v>280</v>
      </c>
      <c r="B45" s="70" t="s">
        <v>220</v>
      </c>
      <c r="C45" s="71" t="s">
        <v>281</v>
      </c>
      <c r="D45" s="72">
        <v>30851356</v>
      </c>
      <c r="E45" s="72">
        <v>30074356</v>
      </c>
      <c r="F45" s="72">
        <v>777000</v>
      </c>
      <c r="G45" s="72">
        <v>18966082.260000002</v>
      </c>
      <c r="H45" s="72">
        <v>18617247.260000002</v>
      </c>
      <c r="I45" s="72">
        <v>348835</v>
      </c>
      <c r="J45" s="29">
        <f t="shared" si="3"/>
        <v>61.475684439931925</v>
      </c>
      <c r="K45" s="29">
        <f t="shared" si="4"/>
        <v>61.904059591500484</v>
      </c>
      <c r="L45" s="29">
        <f t="shared" si="5"/>
        <v>44.895109395109394</v>
      </c>
      <c r="M45" s="7"/>
    </row>
    <row r="46" spans="1:13" ht="15" customHeight="1" x14ac:dyDescent="0.25">
      <c r="A46" s="69" t="s">
        <v>282</v>
      </c>
      <c r="B46" s="70" t="s">
        <v>220</v>
      </c>
      <c r="C46" s="71" t="s">
        <v>283</v>
      </c>
      <c r="D46" s="72">
        <v>4452200</v>
      </c>
      <c r="E46" s="72">
        <v>4452200</v>
      </c>
      <c r="F46" s="72">
        <v>0</v>
      </c>
      <c r="G46" s="72">
        <v>2652017.12</v>
      </c>
      <c r="H46" s="72">
        <v>2652017.12</v>
      </c>
      <c r="I46" s="72">
        <v>0</v>
      </c>
      <c r="J46" s="29">
        <f t="shared" si="3"/>
        <v>59.566441759130321</v>
      </c>
      <c r="K46" s="29">
        <f t="shared" si="4"/>
        <v>59.566441759130321</v>
      </c>
      <c r="L46" s="29" t="e">
        <f t="shared" si="5"/>
        <v>#DIV/0!</v>
      </c>
      <c r="M46" s="7"/>
    </row>
    <row r="47" spans="1:13" ht="15" customHeight="1" x14ac:dyDescent="0.25">
      <c r="A47" s="59" t="s">
        <v>372</v>
      </c>
      <c r="B47" s="60" t="s">
        <v>220</v>
      </c>
      <c r="C47" s="61" t="s">
        <v>374</v>
      </c>
      <c r="D47" s="73">
        <f t="shared" ref="D47:I47" si="12">D48</f>
        <v>198900</v>
      </c>
      <c r="E47" s="73">
        <f t="shared" si="12"/>
        <v>198900</v>
      </c>
      <c r="F47" s="73">
        <f t="shared" si="12"/>
        <v>0</v>
      </c>
      <c r="G47" s="73">
        <f t="shared" si="12"/>
        <v>30000</v>
      </c>
      <c r="H47" s="73">
        <f t="shared" si="12"/>
        <v>30000</v>
      </c>
      <c r="I47" s="73">
        <f t="shared" si="12"/>
        <v>0</v>
      </c>
      <c r="J47" s="62">
        <f t="shared" si="3"/>
        <v>15.082956259426847</v>
      </c>
      <c r="K47" s="62">
        <f t="shared" si="4"/>
        <v>15.082956259426847</v>
      </c>
      <c r="L47" s="62" t="e">
        <f t="shared" si="5"/>
        <v>#DIV/0!</v>
      </c>
      <c r="M47" s="7"/>
    </row>
    <row r="48" spans="1:13" ht="15" customHeight="1" x14ac:dyDescent="0.25">
      <c r="A48" s="69" t="s">
        <v>373</v>
      </c>
      <c r="B48" s="70" t="s">
        <v>220</v>
      </c>
      <c r="C48" s="71" t="s">
        <v>375</v>
      </c>
      <c r="D48" s="72">
        <v>198900</v>
      </c>
      <c r="E48" s="72">
        <v>198900</v>
      </c>
      <c r="F48" s="72">
        <v>0</v>
      </c>
      <c r="G48" s="72">
        <v>30000</v>
      </c>
      <c r="H48" s="72">
        <v>30000</v>
      </c>
      <c r="I48" s="72">
        <v>0</v>
      </c>
      <c r="J48" s="29">
        <f t="shared" si="3"/>
        <v>15.082956259426847</v>
      </c>
      <c r="K48" s="29">
        <f t="shared" si="4"/>
        <v>15.082956259426847</v>
      </c>
      <c r="L48" s="29" t="e">
        <f t="shared" si="5"/>
        <v>#DIV/0!</v>
      </c>
      <c r="M48" s="7"/>
    </row>
    <row r="49" spans="1:13" ht="15" customHeight="1" x14ac:dyDescent="0.25">
      <c r="A49" s="59" t="s">
        <v>284</v>
      </c>
      <c r="B49" s="60" t="s">
        <v>220</v>
      </c>
      <c r="C49" s="61" t="s">
        <v>285</v>
      </c>
      <c r="D49" s="62">
        <f t="shared" ref="D49:I49" si="13">SUM(D50:D52)</f>
        <v>20141310</v>
      </c>
      <c r="E49" s="62">
        <f t="shared" si="13"/>
        <v>19367610</v>
      </c>
      <c r="F49" s="62">
        <f t="shared" si="13"/>
        <v>773700</v>
      </c>
      <c r="G49" s="62">
        <f t="shared" si="13"/>
        <v>10466621.68</v>
      </c>
      <c r="H49" s="62">
        <f t="shared" si="13"/>
        <v>10024071.68</v>
      </c>
      <c r="I49" s="62">
        <f t="shared" si="13"/>
        <v>442550</v>
      </c>
      <c r="J49" s="62">
        <f t="shared" si="3"/>
        <v>51.965943029524887</v>
      </c>
      <c r="K49" s="62">
        <f t="shared" si="4"/>
        <v>51.756885232612589</v>
      </c>
      <c r="L49" s="62">
        <f t="shared" si="5"/>
        <v>57.199172805997158</v>
      </c>
      <c r="M49" s="7"/>
    </row>
    <row r="50" spans="1:13" ht="15" customHeight="1" x14ac:dyDescent="0.25">
      <c r="A50" s="69" t="s">
        <v>286</v>
      </c>
      <c r="B50" s="70" t="s">
        <v>220</v>
      </c>
      <c r="C50" s="71" t="s">
        <v>287</v>
      </c>
      <c r="D50" s="72">
        <v>2326510</v>
      </c>
      <c r="E50" s="72">
        <v>1552810</v>
      </c>
      <c r="F50" s="72">
        <v>773700</v>
      </c>
      <c r="G50" s="72">
        <v>1644429.68</v>
      </c>
      <c r="H50" s="72">
        <v>1201879.68</v>
      </c>
      <c r="I50" s="72">
        <v>442550</v>
      </c>
      <c r="J50" s="29">
        <f t="shared" si="3"/>
        <v>70.682252816450386</v>
      </c>
      <c r="K50" s="29">
        <f t="shared" si="4"/>
        <v>77.400305253057354</v>
      </c>
      <c r="L50" s="29">
        <f t="shared" si="5"/>
        <v>57.199172805997158</v>
      </c>
      <c r="M50" s="7"/>
    </row>
    <row r="51" spans="1:13" ht="15" customHeight="1" x14ac:dyDescent="0.25">
      <c r="A51" s="69" t="s">
        <v>288</v>
      </c>
      <c r="B51" s="70" t="s">
        <v>220</v>
      </c>
      <c r="C51" s="71" t="s">
        <v>289</v>
      </c>
      <c r="D51" s="72">
        <v>15974600</v>
      </c>
      <c r="E51" s="72">
        <v>15974600</v>
      </c>
      <c r="F51" s="72">
        <v>0</v>
      </c>
      <c r="G51" s="72">
        <v>7812607.96</v>
      </c>
      <c r="H51" s="72">
        <v>7812607.96</v>
      </c>
      <c r="I51" s="72">
        <v>0</v>
      </c>
      <c r="J51" s="29">
        <f t="shared" si="3"/>
        <v>48.906438721470337</v>
      </c>
      <c r="K51" s="29">
        <f t="shared" si="4"/>
        <v>48.906438721470337</v>
      </c>
      <c r="L51" s="29" t="e">
        <f t="shared" si="5"/>
        <v>#DIV/0!</v>
      </c>
      <c r="M51" s="7"/>
    </row>
    <row r="52" spans="1:13" ht="15" customHeight="1" x14ac:dyDescent="0.25">
      <c r="A52" s="69" t="s">
        <v>290</v>
      </c>
      <c r="B52" s="70" t="s">
        <v>220</v>
      </c>
      <c r="C52" s="71" t="s">
        <v>291</v>
      </c>
      <c r="D52" s="72">
        <v>1840200</v>
      </c>
      <c r="E52" s="72">
        <v>1840200</v>
      </c>
      <c r="F52" s="72">
        <v>0</v>
      </c>
      <c r="G52" s="72">
        <v>1009584.04</v>
      </c>
      <c r="H52" s="72">
        <v>1009584.04</v>
      </c>
      <c r="I52" s="72">
        <v>0</v>
      </c>
      <c r="J52" s="29">
        <f t="shared" si="3"/>
        <v>54.862734485382028</v>
      </c>
      <c r="K52" s="29">
        <f t="shared" si="4"/>
        <v>54.862734485382028</v>
      </c>
      <c r="L52" s="29" t="e">
        <f t="shared" si="5"/>
        <v>#DIV/0!</v>
      </c>
      <c r="M52" s="7"/>
    </row>
    <row r="53" spans="1:13" ht="15" customHeight="1" x14ac:dyDescent="0.25">
      <c r="A53" s="59" t="s">
        <v>292</v>
      </c>
      <c r="B53" s="60" t="s">
        <v>220</v>
      </c>
      <c r="C53" s="61" t="s">
        <v>293</v>
      </c>
      <c r="D53" s="62">
        <f t="shared" ref="D53:I53" si="14">D54+D55</f>
        <v>3342443</v>
      </c>
      <c r="E53" s="62">
        <f t="shared" si="14"/>
        <v>2411443</v>
      </c>
      <c r="F53" s="62">
        <f t="shared" si="14"/>
        <v>931000</v>
      </c>
      <c r="G53" s="62">
        <f t="shared" si="14"/>
        <v>395416.4</v>
      </c>
      <c r="H53" s="62">
        <f t="shared" si="14"/>
        <v>160344.81</v>
      </c>
      <c r="I53" s="62">
        <f t="shared" si="14"/>
        <v>235071.59</v>
      </c>
      <c r="J53" s="62">
        <f t="shared" si="3"/>
        <v>11.830161352041008</v>
      </c>
      <c r="K53" s="62">
        <f t="shared" si="4"/>
        <v>6.6493302972535524</v>
      </c>
      <c r="L53" s="62">
        <f t="shared" si="5"/>
        <v>25.249365198711065</v>
      </c>
      <c r="M53" s="7"/>
    </row>
    <row r="54" spans="1:13" ht="15" customHeight="1" x14ac:dyDescent="0.25">
      <c r="A54" s="69" t="s">
        <v>294</v>
      </c>
      <c r="B54" s="70" t="s">
        <v>220</v>
      </c>
      <c r="C54" s="71" t="s">
        <v>295</v>
      </c>
      <c r="D54" s="72">
        <v>2551443</v>
      </c>
      <c r="E54" s="72">
        <v>2411443</v>
      </c>
      <c r="F54" s="72">
        <v>140000</v>
      </c>
      <c r="G54" s="72">
        <v>236356.4</v>
      </c>
      <c r="H54" s="72">
        <v>160344.81</v>
      </c>
      <c r="I54" s="72">
        <v>76011.59</v>
      </c>
      <c r="J54" s="29">
        <f t="shared" si="3"/>
        <v>9.2636363030645796</v>
      </c>
      <c r="K54" s="29">
        <f t="shared" si="4"/>
        <v>6.6493302972535524</v>
      </c>
      <c r="L54" s="29">
        <f t="shared" si="5"/>
        <v>54.293992857142861</v>
      </c>
      <c r="M54" s="7"/>
    </row>
    <row r="55" spans="1:13" ht="25.5" customHeight="1" x14ac:dyDescent="0.25">
      <c r="A55" s="69" t="s">
        <v>296</v>
      </c>
      <c r="B55" s="70" t="s">
        <v>220</v>
      </c>
      <c r="C55" s="71" t="s">
        <v>297</v>
      </c>
      <c r="D55" s="72">
        <v>791000</v>
      </c>
      <c r="E55" s="72">
        <v>0</v>
      </c>
      <c r="F55" s="72">
        <v>791000</v>
      </c>
      <c r="G55" s="72">
        <v>159060</v>
      </c>
      <c r="H55" s="72">
        <v>0</v>
      </c>
      <c r="I55" s="72">
        <v>159060</v>
      </c>
      <c r="J55" s="29">
        <f t="shared" si="3"/>
        <v>20.108723135271809</v>
      </c>
      <c r="K55" s="29" t="e">
        <f t="shared" si="4"/>
        <v>#DIV/0!</v>
      </c>
      <c r="L55" s="29">
        <f t="shared" si="5"/>
        <v>20.108723135271809</v>
      </c>
      <c r="M55" s="7"/>
    </row>
    <row r="56" spans="1:13" ht="51" customHeight="1" x14ac:dyDescent="0.25">
      <c r="A56" s="59" t="s">
        <v>298</v>
      </c>
      <c r="B56" s="60" t="s">
        <v>220</v>
      </c>
      <c r="C56" s="61" t="s">
        <v>299</v>
      </c>
      <c r="D56" s="62">
        <f t="shared" ref="D56:I56" si="15">D57</f>
        <v>38100</v>
      </c>
      <c r="E56" s="62">
        <f t="shared" si="15"/>
        <v>38100</v>
      </c>
      <c r="F56" s="62">
        <f t="shared" si="15"/>
        <v>0</v>
      </c>
      <c r="G56" s="62">
        <f t="shared" si="15"/>
        <v>2348.5100000000002</v>
      </c>
      <c r="H56" s="62">
        <f t="shared" si="15"/>
        <v>2348.5100000000002</v>
      </c>
      <c r="I56" s="62">
        <f t="shared" si="15"/>
        <v>0</v>
      </c>
      <c r="J56" s="62">
        <f t="shared" si="3"/>
        <v>6.1640682414698169</v>
      </c>
      <c r="K56" s="62">
        <f t="shared" si="4"/>
        <v>6.1640682414698169</v>
      </c>
      <c r="L56" s="62" t="e">
        <f t="shared" si="5"/>
        <v>#DIV/0!</v>
      </c>
      <c r="M56" s="7"/>
    </row>
    <row r="57" spans="1:13" ht="25.5" customHeight="1" x14ac:dyDescent="0.25">
      <c r="A57" s="69" t="s">
        <v>300</v>
      </c>
      <c r="B57" s="70" t="s">
        <v>220</v>
      </c>
      <c r="C57" s="71" t="s">
        <v>301</v>
      </c>
      <c r="D57" s="72">
        <v>38100</v>
      </c>
      <c r="E57" s="72">
        <v>38100</v>
      </c>
      <c r="F57" s="72">
        <v>0</v>
      </c>
      <c r="G57" s="72">
        <v>2348.5100000000002</v>
      </c>
      <c r="H57" s="72">
        <v>2348.5100000000002</v>
      </c>
      <c r="I57" s="72">
        <v>0</v>
      </c>
      <c r="J57" s="29">
        <f t="shared" si="3"/>
        <v>6.1640682414698169</v>
      </c>
      <c r="K57" s="29">
        <f t="shared" si="4"/>
        <v>6.1640682414698169</v>
      </c>
      <c r="L57" s="29" t="e">
        <f t="shared" si="5"/>
        <v>#DIV/0!</v>
      </c>
      <c r="M57" s="7"/>
    </row>
    <row r="58" spans="1:13" ht="46.5" customHeight="1" x14ac:dyDescent="0.25">
      <c r="A58" s="59" t="s">
        <v>302</v>
      </c>
      <c r="B58" s="60" t="s">
        <v>220</v>
      </c>
      <c r="C58" s="61" t="s">
        <v>303</v>
      </c>
      <c r="D58" s="62">
        <f t="shared" ref="D58:I58" si="16">D59</f>
        <v>0</v>
      </c>
      <c r="E58" s="62">
        <f t="shared" si="16"/>
        <v>12356200</v>
      </c>
      <c r="F58" s="62">
        <f t="shared" si="16"/>
        <v>5772200</v>
      </c>
      <c r="G58" s="62">
        <f t="shared" si="16"/>
        <v>0</v>
      </c>
      <c r="H58" s="62">
        <f t="shared" si="16"/>
        <v>7125400</v>
      </c>
      <c r="I58" s="62">
        <f t="shared" si="16"/>
        <v>3364419.7</v>
      </c>
      <c r="J58" s="62" t="e">
        <f t="shared" si="3"/>
        <v>#DIV/0!</v>
      </c>
      <c r="K58" s="62">
        <f t="shared" si="4"/>
        <v>57.666596526440173</v>
      </c>
      <c r="L58" s="62">
        <f t="shared" si="5"/>
        <v>58.286609958074905</v>
      </c>
      <c r="M58" s="7"/>
    </row>
    <row r="59" spans="1:13" ht="15" customHeight="1" thickBot="1" x14ac:dyDescent="0.3">
      <c r="A59" s="69" t="s">
        <v>304</v>
      </c>
      <c r="B59" s="70" t="s">
        <v>220</v>
      </c>
      <c r="C59" s="71" t="s">
        <v>305</v>
      </c>
      <c r="D59" s="72"/>
      <c r="E59" s="72">
        <v>12356200</v>
      </c>
      <c r="F59" s="72">
        <v>5772200</v>
      </c>
      <c r="G59" s="72"/>
      <c r="H59" s="72">
        <v>7125400</v>
      </c>
      <c r="I59" s="72">
        <v>3364419.7</v>
      </c>
      <c r="J59" s="29" t="e">
        <f t="shared" si="3"/>
        <v>#DIV/0!</v>
      </c>
      <c r="K59" s="29">
        <f t="shared" si="4"/>
        <v>57.666596526440173</v>
      </c>
      <c r="L59" s="29">
        <f t="shared" si="5"/>
        <v>58.286609958074905</v>
      </c>
      <c r="M59" s="7"/>
    </row>
    <row r="60" spans="1:13" ht="12.95" customHeight="1" thickBot="1" x14ac:dyDescent="0.3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3"/>
    </row>
    <row r="61" spans="1:13" ht="54.75" customHeight="1" thickBot="1" x14ac:dyDescent="0.3">
      <c r="A61" s="42" t="s">
        <v>306</v>
      </c>
      <c r="B61" s="43">
        <v>450</v>
      </c>
      <c r="C61" s="44" t="s">
        <v>20</v>
      </c>
      <c r="D61" s="45">
        <f>Доходы!D9-Расходы!D7</f>
        <v>-18729158.549999952</v>
      </c>
      <c r="E61" s="45">
        <f>Доходы!E9-Расходы!E7</f>
        <v>-14659658.519999981</v>
      </c>
      <c r="F61" s="45">
        <f>Доходы!F9-Расходы!F7</f>
        <v>-4073734.0300000012</v>
      </c>
      <c r="G61" s="45">
        <f>Доходы!G9-Расходы!G7</f>
        <v>-9989744.849999994</v>
      </c>
      <c r="H61" s="45">
        <f>Доходы!H9-Расходы!H7</f>
        <v>-8982662.2300000191</v>
      </c>
      <c r="I61" s="45">
        <f>Доходы!I9-Расходы!I7</f>
        <v>-1007082.620000001</v>
      </c>
      <c r="J61" s="45"/>
      <c r="K61" s="45"/>
      <c r="L61" s="45"/>
      <c r="M61" s="7"/>
    </row>
    <row r="62" spans="1:13" hidden="1" x14ac:dyDescent="0.25">
      <c r="A62" s="8"/>
      <c r="B62" s="11"/>
      <c r="C62" s="11"/>
      <c r="D62" s="12"/>
      <c r="E62" s="12"/>
      <c r="F62" s="12"/>
      <c r="G62" s="12"/>
      <c r="H62" s="12"/>
      <c r="I62" s="12"/>
      <c r="J62" s="12"/>
      <c r="K62" s="12"/>
      <c r="L62" s="12"/>
      <c r="M62" s="3" t="s">
        <v>214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9" workbookViewId="0">
      <selection activeCell="H38" sqref="H38"/>
    </sheetView>
  </sheetViews>
  <sheetFormatPr defaultRowHeight="15" x14ac:dyDescent="0.25"/>
  <cols>
    <col min="1" max="1" width="45.42578125" style="1" customWidth="1"/>
    <col min="2" max="2" width="5" style="1" customWidth="1"/>
    <col min="3" max="3" width="23.5703125" style="1" customWidth="1"/>
    <col min="4" max="4" width="18" style="1" customWidth="1"/>
    <col min="5" max="5" width="16.140625" style="1" customWidth="1"/>
    <col min="6" max="6" width="15.42578125" style="1" customWidth="1"/>
    <col min="7" max="7" width="18.140625" style="1" bestFit="1" customWidth="1"/>
    <col min="8" max="8" width="16.28515625" style="1" customWidth="1"/>
    <col min="9" max="9" width="15" style="1" customWidth="1"/>
    <col min="10" max="10" width="9.7109375" style="1" customWidth="1"/>
    <col min="11" max="16384" width="9.140625" style="1"/>
  </cols>
  <sheetData>
    <row r="1" spans="1:10" ht="10.5" customHeight="1" x14ac:dyDescent="0.25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25">
      <c r="A2" s="82"/>
      <c r="B2" s="83"/>
      <c r="C2" s="83"/>
      <c r="D2" s="31" t="s">
        <v>358</v>
      </c>
      <c r="E2" s="31"/>
      <c r="F2" s="31"/>
      <c r="G2" s="46"/>
      <c r="H2" s="33"/>
      <c r="I2" s="33"/>
      <c r="J2" s="3"/>
    </row>
    <row r="3" spans="1:10" ht="14.1" customHeight="1" x14ac:dyDescent="0.25">
      <c r="A3" s="47"/>
      <c r="B3" s="48"/>
      <c r="C3" s="36"/>
      <c r="D3" s="35"/>
      <c r="E3" s="35"/>
      <c r="F3" s="35"/>
      <c r="G3" s="35"/>
      <c r="H3" s="37"/>
      <c r="I3" s="37"/>
      <c r="J3" s="3"/>
    </row>
    <row r="4" spans="1:10" ht="11.45" customHeight="1" x14ac:dyDescent="0.25">
      <c r="A4" s="79" t="s">
        <v>0</v>
      </c>
      <c r="B4" s="79" t="s">
        <v>1</v>
      </c>
      <c r="C4" s="79" t="s">
        <v>307</v>
      </c>
      <c r="D4" s="81" t="s">
        <v>3</v>
      </c>
      <c r="E4" s="77"/>
      <c r="F4" s="77"/>
      <c r="G4" s="77" t="s">
        <v>4</v>
      </c>
      <c r="H4" s="77"/>
      <c r="I4" s="77"/>
      <c r="J4" s="5"/>
    </row>
    <row r="5" spans="1:10" ht="131.25" customHeight="1" x14ac:dyDescent="0.25">
      <c r="A5" s="80"/>
      <c r="B5" s="80"/>
      <c r="C5" s="80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5"/>
    </row>
    <row r="7" spans="1:10" ht="51.75" customHeight="1" x14ac:dyDescent="0.25">
      <c r="A7" s="49" t="s">
        <v>308</v>
      </c>
      <c r="B7" s="20" t="s">
        <v>309</v>
      </c>
      <c r="C7" s="21" t="s">
        <v>20</v>
      </c>
      <c r="D7" s="22">
        <f>D9+D20</f>
        <v>7188992.5499999998</v>
      </c>
      <c r="E7" s="22">
        <f>E9+E20</f>
        <v>14659658.52</v>
      </c>
      <c r="F7" s="29">
        <v>-452799.97</v>
      </c>
      <c r="G7" s="22">
        <f>G9+G20</f>
        <v>3610905.45</v>
      </c>
      <c r="H7" s="22">
        <f>H9+H20</f>
        <v>9332662.2300000004</v>
      </c>
      <c r="I7" s="22">
        <f>I9+I20</f>
        <v>1007082.62</v>
      </c>
      <c r="J7" s="7"/>
    </row>
    <row r="8" spans="1:10" ht="19.5" customHeight="1" x14ac:dyDescent="0.25">
      <c r="A8" s="50" t="s">
        <v>310</v>
      </c>
      <c r="B8" s="24"/>
      <c r="C8" s="25"/>
      <c r="D8" s="25"/>
      <c r="E8" s="25"/>
      <c r="F8" s="25"/>
      <c r="G8" s="25"/>
      <c r="H8" s="51"/>
      <c r="I8" s="51"/>
      <c r="J8" s="7"/>
    </row>
    <row r="9" spans="1:10" ht="39.75" customHeight="1" x14ac:dyDescent="0.25">
      <c r="A9" s="52" t="s">
        <v>311</v>
      </c>
      <c r="B9" s="53" t="s">
        <v>312</v>
      </c>
      <c r="C9" s="28" t="s">
        <v>20</v>
      </c>
      <c r="D9" s="29">
        <f>D11+D14</f>
        <v>1623000</v>
      </c>
      <c r="E9" s="29">
        <f>E11+E14</f>
        <v>1623000</v>
      </c>
      <c r="F9" s="29" t="s">
        <v>21</v>
      </c>
      <c r="G9" s="29">
        <v>-2100000</v>
      </c>
      <c r="H9" s="29">
        <v>-2100000</v>
      </c>
      <c r="I9" s="29"/>
      <c r="J9" s="7"/>
    </row>
    <row r="10" spans="1:10" ht="12.95" customHeight="1" x14ac:dyDescent="0.25">
      <c r="A10" s="54" t="s">
        <v>313</v>
      </c>
      <c r="B10" s="24"/>
      <c r="C10" s="25"/>
      <c r="D10" s="25"/>
      <c r="E10" s="25"/>
      <c r="F10" s="25"/>
      <c r="G10" s="25"/>
      <c r="H10" s="25"/>
      <c r="I10" s="25"/>
      <c r="J10" s="7"/>
    </row>
    <row r="11" spans="1:10" ht="25.5" customHeight="1" x14ac:dyDescent="0.25">
      <c r="A11" s="55" t="s">
        <v>314</v>
      </c>
      <c r="B11" s="56" t="s">
        <v>312</v>
      </c>
      <c r="C11" s="57" t="s">
        <v>315</v>
      </c>
      <c r="D11" s="29">
        <v>4424000</v>
      </c>
      <c r="E11" s="29">
        <v>4424000</v>
      </c>
      <c r="F11" s="29" t="s">
        <v>21</v>
      </c>
      <c r="G11" s="22" t="s">
        <v>21</v>
      </c>
      <c r="H11" s="22" t="s">
        <v>21</v>
      </c>
      <c r="I11" s="22" t="s">
        <v>21</v>
      </c>
      <c r="J11" s="7"/>
    </row>
    <row r="12" spans="1:10" ht="25.5" customHeight="1" x14ac:dyDescent="0.25">
      <c r="A12" s="55" t="s">
        <v>316</v>
      </c>
      <c r="B12" s="56" t="s">
        <v>312</v>
      </c>
      <c r="C12" s="57" t="s">
        <v>317</v>
      </c>
      <c r="D12" s="29">
        <v>4424000</v>
      </c>
      <c r="E12" s="29">
        <v>4424000</v>
      </c>
      <c r="F12" s="29" t="s">
        <v>21</v>
      </c>
      <c r="G12" s="22" t="s">
        <v>21</v>
      </c>
      <c r="H12" s="22" t="s">
        <v>21</v>
      </c>
      <c r="I12" s="22" t="s">
        <v>21</v>
      </c>
      <c r="J12" s="7"/>
    </row>
    <row r="13" spans="1:10" ht="44.25" customHeight="1" x14ac:dyDescent="0.25">
      <c r="A13" s="55" t="s">
        <v>318</v>
      </c>
      <c r="B13" s="56" t="s">
        <v>312</v>
      </c>
      <c r="C13" s="57" t="s">
        <v>319</v>
      </c>
      <c r="D13" s="29">
        <v>4424000</v>
      </c>
      <c r="E13" s="29">
        <v>4424000</v>
      </c>
      <c r="F13" s="29" t="s">
        <v>21</v>
      </c>
      <c r="G13" s="22" t="s">
        <v>21</v>
      </c>
      <c r="H13" s="22" t="s">
        <v>21</v>
      </c>
      <c r="I13" s="22" t="s">
        <v>21</v>
      </c>
      <c r="J13" s="7"/>
    </row>
    <row r="14" spans="1:10" ht="25.5" customHeight="1" x14ac:dyDescent="0.25">
      <c r="A14" s="55" t="s">
        <v>320</v>
      </c>
      <c r="B14" s="56" t="s">
        <v>312</v>
      </c>
      <c r="C14" s="57" t="s">
        <v>321</v>
      </c>
      <c r="D14" s="29">
        <v>-2801000</v>
      </c>
      <c r="E14" s="29">
        <v>-2801000</v>
      </c>
      <c r="F14" s="29" t="s">
        <v>21</v>
      </c>
      <c r="G14" s="29">
        <v>-2450000</v>
      </c>
      <c r="H14" s="29">
        <v>-2450000</v>
      </c>
      <c r="I14" s="22" t="s">
        <v>21</v>
      </c>
      <c r="J14" s="7"/>
    </row>
    <row r="15" spans="1:10" ht="38.25" customHeight="1" x14ac:dyDescent="0.25">
      <c r="A15" s="55" t="s">
        <v>322</v>
      </c>
      <c r="B15" s="56" t="s">
        <v>312</v>
      </c>
      <c r="C15" s="57" t="s">
        <v>323</v>
      </c>
      <c r="D15" s="29">
        <v>-2801000</v>
      </c>
      <c r="E15" s="29">
        <v>-2801000</v>
      </c>
      <c r="F15" s="29" t="s">
        <v>21</v>
      </c>
      <c r="G15" s="29">
        <v>-2450000</v>
      </c>
      <c r="H15" s="29">
        <v>-2450000</v>
      </c>
      <c r="I15" s="22" t="s">
        <v>21</v>
      </c>
      <c r="J15" s="7"/>
    </row>
    <row r="16" spans="1:10" ht="38.25" customHeight="1" x14ac:dyDescent="0.25">
      <c r="A16" s="55" t="s">
        <v>324</v>
      </c>
      <c r="B16" s="56" t="s">
        <v>312</v>
      </c>
      <c r="C16" s="57" t="s">
        <v>325</v>
      </c>
      <c r="D16" s="29">
        <v>-2801000</v>
      </c>
      <c r="E16" s="29">
        <v>-2801000</v>
      </c>
      <c r="F16" s="29" t="s">
        <v>21</v>
      </c>
      <c r="G16" s="29">
        <v>-2450000</v>
      </c>
      <c r="H16" s="29">
        <v>-2450000</v>
      </c>
      <c r="I16" s="22" t="s">
        <v>21</v>
      </c>
      <c r="J16" s="7"/>
    </row>
    <row r="17" spans="1:10" ht="38.25" customHeight="1" x14ac:dyDescent="0.25">
      <c r="A17" s="55" t="s">
        <v>326</v>
      </c>
      <c r="B17" s="56" t="s">
        <v>312</v>
      </c>
      <c r="C17" s="57" t="s">
        <v>327</v>
      </c>
      <c r="D17" s="29">
        <v>-2801000</v>
      </c>
      <c r="E17" s="29">
        <v>-2801000</v>
      </c>
      <c r="F17" s="29" t="s">
        <v>21</v>
      </c>
      <c r="G17" s="29">
        <v>-2450000</v>
      </c>
      <c r="H17" s="29">
        <v>-2450000</v>
      </c>
      <c r="I17" s="22" t="s">
        <v>21</v>
      </c>
      <c r="J17" s="7"/>
    </row>
    <row r="18" spans="1:10" ht="24.75" customHeight="1" x14ac:dyDescent="0.25">
      <c r="A18" s="52" t="s">
        <v>328</v>
      </c>
      <c r="B18" s="53" t="s">
        <v>329</v>
      </c>
      <c r="C18" s="28" t="s">
        <v>20</v>
      </c>
      <c r="D18" s="29" t="s">
        <v>21</v>
      </c>
      <c r="E18" s="29" t="s">
        <v>21</v>
      </c>
      <c r="F18" s="29" t="s">
        <v>21</v>
      </c>
      <c r="G18" s="29" t="s">
        <v>21</v>
      </c>
      <c r="H18" s="29" t="s">
        <v>21</v>
      </c>
      <c r="I18" s="29" t="s">
        <v>21</v>
      </c>
      <c r="J18" s="7"/>
    </row>
    <row r="19" spans="1:10" ht="15" customHeight="1" x14ac:dyDescent="0.25">
      <c r="A19" s="54" t="s">
        <v>313</v>
      </c>
      <c r="B19" s="24"/>
      <c r="C19" s="25"/>
      <c r="D19" s="25"/>
      <c r="E19" s="25"/>
      <c r="F19" s="25"/>
      <c r="G19" s="25"/>
      <c r="H19" s="25"/>
      <c r="I19" s="25"/>
      <c r="J19" s="7"/>
    </row>
    <row r="20" spans="1:10" ht="24.75" customHeight="1" x14ac:dyDescent="0.25">
      <c r="A20" s="52" t="s">
        <v>330</v>
      </c>
      <c r="B20" s="53" t="s">
        <v>331</v>
      </c>
      <c r="C20" s="28" t="s">
        <v>20</v>
      </c>
      <c r="D20" s="29">
        <v>5565992.5499999998</v>
      </c>
      <c r="E20" s="29">
        <v>13036658.52</v>
      </c>
      <c r="F20" s="29">
        <v>4073734.03</v>
      </c>
      <c r="G20" s="29">
        <v>5710905.4500000002</v>
      </c>
      <c r="H20" s="29">
        <v>11432662.23</v>
      </c>
      <c r="I20" s="29">
        <v>1007082.62</v>
      </c>
      <c r="J20" s="7"/>
    </row>
    <row r="21" spans="1:10" ht="25.5" customHeight="1" x14ac:dyDescent="0.25">
      <c r="A21" s="55" t="s">
        <v>332</v>
      </c>
      <c r="B21" s="56" t="s">
        <v>331</v>
      </c>
      <c r="C21" s="57" t="s">
        <v>333</v>
      </c>
      <c r="D21" s="29">
        <v>5565992.5499999998</v>
      </c>
      <c r="E21" s="29">
        <v>13036658.52</v>
      </c>
      <c r="F21" s="29">
        <v>4073734.03</v>
      </c>
      <c r="G21" s="29">
        <v>5710905.4500000002</v>
      </c>
      <c r="H21" s="29">
        <v>11432662.23</v>
      </c>
      <c r="I21" s="29">
        <v>1007082.62</v>
      </c>
      <c r="J21" s="7"/>
    </row>
    <row r="22" spans="1:10" ht="24.75" customHeight="1" x14ac:dyDescent="0.25">
      <c r="A22" s="52" t="s">
        <v>334</v>
      </c>
      <c r="B22" s="53" t="s">
        <v>335</v>
      </c>
      <c r="C22" s="28" t="s">
        <v>20</v>
      </c>
      <c r="D22" s="29">
        <f>D23</f>
        <v>-446159566</v>
      </c>
      <c r="E22" s="29">
        <v>-371321700</v>
      </c>
      <c r="F22" s="29">
        <v>-74837866</v>
      </c>
      <c r="G22" s="22">
        <f>G23</f>
        <v>-243287339.47</v>
      </c>
      <c r="H22" s="22">
        <v>-211624297.72999999</v>
      </c>
      <c r="I22" s="22">
        <v>-31663041.739999998</v>
      </c>
      <c r="J22" s="7"/>
    </row>
    <row r="23" spans="1:10" ht="15" customHeight="1" x14ac:dyDescent="0.25">
      <c r="A23" s="55" t="s">
        <v>336</v>
      </c>
      <c r="B23" s="56" t="s">
        <v>335</v>
      </c>
      <c r="C23" s="57" t="s">
        <v>337</v>
      </c>
      <c r="D23" s="29">
        <f>D24</f>
        <v>-446159566</v>
      </c>
      <c r="E23" s="29">
        <v>-371321700</v>
      </c>
      <c r="F23" s="29">
        <v>-74837866</v>
      </c>
      <c r="G23" s="22">
        <f>G24</f>
        <v>-243287339.47</v>
      </c>
      <c r="H23" s="22">
        <v>-211624297.72999999</v>
      </c>
      <c r="I23" s="22">
        <v>-31663041.739999998</v>
      </c>
      <c r="J23" s="7"/>
    </row>
    <row r="24" spans="1:10" ht="25.5" customHeight="1" x14ac:dyDescent="0.25">
      <c r="A24" s="55" t="s">
        <v>338</v>
      </c>
      <c r="B24" s="56" t="s">
        <v>335</v>
      </c>
      <c r="C24" s="57" t="s">
        <v>339</v>
      </c>
      <c r="D24" s="29">
        <f>D25+D26</f>
        <v>-446159566</v>
      </c>
      <c r="E24" s="29">
        <v>-371321700</v>
      </c>
      <c r="F24" s="29">
        <v>-74837866</v>
      </c>
      <c r="G24" s="22">
        <f>G25+G26</f>
        <v>-243287339.47</v>
      </c>
      <c r="H24" s="22">
        <v>-211624297.72999999</v>
      </c>
      <c r="I24" s="22">
        <v>-31663041.739999998</v>
      </c>
      <c r="J24" s="7"/>
    </row>
    <row r="25" spans="1:10" ht="25.5" customHeight="1" x14ac:dyDescent="0.25">
      <c r="A25" s="55" t="s">
        <v>340</v>
      </c>
      <c r="B25" s="56" t="s">
        <v>335</v>
      </c>
      <c r="C25" s="57" t="s">
        <v>341</v>
      </c>
      <c r="D25" s="29">
        <v>-371321700</v>
      </c>
      <c r="E25" s="29">
        <v>-371321700</v>
      </c>
      <c r="F25" s="29"/>
      <c r="G25" s="22">
        <v>-211624297.72999999</v>
      </c>
      <c r="H25" s="22">
        <v>-211624297.72999999</v>
      </c>
      <c r="I25" s="22"/>
      <c r="J25" s="7"/>
    </row>
    <row r="26" spans="1:10" ht="25.5" customHeight="1" x14ac:dyDescent="0.25">
      <c r="A26" s="55" t="s">
        <v>342</v>
      </c>
      <c r="B26" s="56" t="s">
        <v>335</v>
      </c>
      <c r="C26" s="57" t="s">
        <v>343</v>
      </c>
      <c r="D26" s="29">
        <v>-74837866</v>
      </c>
      <c r="E26" s="29" t="s">
        <v>21</v>
      </c>
      <c r="F26" s="29">
        <v>-74837866</v>
      </c>
      <c r="G26" s="22">
        <v>-31663041.739999998</v>
      </c>
      <c r="H26" s="22" t="s">
        <v>21</v>
      </c>
      <c r="I26" s="22">
        <v>-31663041.739999998</v>
      </c>
      <c r="J26" s="7"/>
    </row>
    <row r="27" spans="1:10" ht="24.75" customHeight="1" x14ac:dyDescent="0.25">
      <c r="A27" s="52" t="s">
        <v>344</v>
      </c>
      <c r="B27" s="53" t="s">
        <v>345</v>
      </c>
      <c r="C27" s="28" t="s">
        <v>20</v>
      </c>
      <c r="D27" s="29">
        <f>D28</f>
        <v>463269958.54999995</v>
      </c>
      <c r="E27" s="29">
        <v>384358358.51999998</v>
      </c>
      <c r="F27" s="29">
        <v>78911600.030000001</v>
      </c>
      <c r="G27" s="22">
        <f>G28</f>
        <v>255727084.31999999</v>
      </c>
      <c r="H27" s="22">
        <v>223056959.96000001</v>
      </c>
      <c r="I27" s="22">
        <v>32670124.359999999</v>
      </c>
      <c r="J27" s="7"/>
    </row>
    <row r="28" spans="1:10" ht="15" customHeight="1" x14ac:dyDescent="0.25">
      <c r="A28" s="55" t="s">
        <v>346</v>
      </c>
      <c r="B28" s="56" t="s">
        <v>345</v>
      </c>
      <c r="C28" s="57" t="s">
        <v>347</v>
      </c>
      <c r="D28" s="29">
        <f>D29</f>
        <v>463269958.54999995</v>
      </c>
      <c r="E28" s="29">
        <v>384358358.51999998</v>
      </c>
      <c r="F28" s="29">
        <v>78911600.030000001</v>
      </c>
      <c r="G28" s="22">
        <f>G29</f>
        <v>255727084.31999999</v>
      </c>
      <c r="H28" s="22">
        <v>223056959.96000001</v>
      </c>
      <c r="I28" s="22">
        <v>32670124.359999999</v>
      </c>
      <c r="J28" s="7"/>
    </row>
    <row r="29" spans="1:10" ht="25.5" customHeight="1" x14ac:dyDescent="0.25">
      <c r="A29" s="55" t="s">
        <v>348</v>
      </c>
      <c r="B29" s="56" t="s">
        <v>345</v>
      </c>
      <c r="C29" s="57" t="s">
        <v>349</v>
      </c>
      <c r="D29" s="29">
        <f>D30+D31</f>
        <v>463269958.54999995</v>
      </c>
      <c r="E29" s="29">
        <v>384358358.51999998</v>
      </c>
      <c r="F29" s="29">
        <v>78911600.030000001</v>
      </c>
      <c r="G29" s="22">
        <f>G30+G31</f>
        <v>255727084.31999999</v>
      </c>
      <c r="H29" s="22">
        <v>223056959.96000001</v>
      </c>
      <c r="I29" s="22">
        <v>32670124.359999999</v>
      </c>
      <c r="J29" s="7"/>
    </row>
    <row r="30" spans="1:10" ht="25.5" customHeight="1" x14ac:dyDescent="0.25">
      <c r="A30" s="55" t="s">
        <v>350</v>
      </c>
      <c r="B30" s="56" t="s">
        <v>345</v>
      </c>
      <c r="C30" s="57" t="s">
        <v>351</v>
      </c>
      <c r="D30" s="29">
        <v>384358358.51999998</v>
      </c>
      <c r="E30" s="29">
        <v>384358358.51999998</v>
      </c>
      <c r="F30" s="29" t="s">
        <v>21</v>
      </c>
      <c r="G30" s="22">
        <v>223056959.96000001</v>
      </c>
      <c r="H30" s="22">
        <v>223056959.96000001</v>
      </c>
      <c r="I30" s="22" t="s">
        <v>21</v>
      </c>
      <c r="J30" s="7"/>
    </row>
    <row r="31" spans="1:10" ht="25.5" customHeight="1" x14ac:dyDescent="0.25">
      <c r="A31" s="55" t="s">
        <v>352</v>
      </c>
      <c r="B31" s="56" t="s">
        <v>345</v>
      </c>
      <c r="C31" s="57" t="s">
        <v>353</v>
      </c>
      <c r="D31" s="29">
        <v>78911600.030000001</v>
      </c>
      <c r="E31" s="29" t="s">
        <v>21</v>
      </c>
      <c r="F31" s="29">
        <v>78911600.030000001</v>
      </c>
      <c r="G31" s="22">
        <v>32670124.359999999</v>
      </c>
      <c r="H31" s="22" t="s">
        <v>21</v>
      </c>
      <c r="I31" s="22">
        <v>32670124.359999999</v>
      </c>
      <c r="J31" s="7"/>
    </row>
    <row r="32" spans="1:10" hidden="1" x14ac:dyDescent="0.25">
      <c r="A32" s="8"/>
      <c r="B32" s="11"/>
      <c r="C32" s="11"/>
      <c r="D32" s="12"/>
      <c r="E32" s="12"/>
      <c r="F32" s="12"/>
      <c r="G32" s="12"/>
      <c r="H32" s="12"/>
      <c r="I32" s="12"/>
      <c r="J32" s="3" t="s">
        <v>214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2017-03-29T00:45:47Z</cp:lastPrinted>
  <dcterms:created xsi:type="dcterms:W3CDTF">2017-02-16T00:52:44Z</dcterms:created>
  <dcterms:modified xsi:type="dcterms:W3CDTF">2018-08-15T06:02:14Z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