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58" i="2" l="1"/>
  <c r="K35" i="3" l="1"/>
  <c r="J64" i="2"/>
  <c r="J63" i="2"/>
  <c r="G58" i="2"/>
  <c r="H84" i="2" l="1"/>
  <c r="D18" i="3"/>
  <c r="J69" i="2"/>
  <c r="D56" i="3" l="1"/>
  <c r="I44" i="3"/>
  <c r="J117" i="2"/>
  <c r="I112" i="2"/>
  <c r="I105" i="2" s="1"/>
  <c r="H112" i="2"/>
  <c r="G112" i="2"/>
  <c r="F112" i="2"/>
  <c r="E112" i="2"/>
  <c r="D112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5" i="2"/>
  <c r="H67" i="2"/>
  <c r="H66" i="2" s="1"/>
  <c r="H65" i="2" s="1"/>
  <c r="G67" i="2"/>
  <c r="G66" i="2" s="1"/>
  <c r="G65" i="2" s="1"/>
  <c r="I37" i="2"/>
  <c r="G37" i="2"/>
  <c r="F37" i="2"/>
  <c r="D37" i="2"/>
  <c r="J40" i="2"/>
  <c r="K79" i="2"/>
  <c r="J79" i="2"/>
  <c r="L27" i="2"/>
  <c r="K27" i="2"/>
  <c r="J27" i="2"/>
  <c r="L41" i="3"/>
  <c r="K41" i="3"/>
  <c r="J41" i="3"/>
  <c r="H38" i="3"/>
  <c r="G38" i="3"/>
  <c r="E38" i="3"/>
  <c r="D38" i="3"/>
  <c r="I94" i="2"/>
  <c r="L35" i="3"/>
  <c r="G18" i="3"/>
  <c r="J98" i="2"/>
  <c r="J87" i="2"/>
  <c r="L29" i="2"/>
  <c r="K29" i="2"/>
  <c r="J29" i="2"/>
  <c r="J104" i="2"/>
  <c r="H94" i="2"/>
  <c r="H93" i="2" s="1"/>
  <c r="G94" i="2"/>
  <c r="G93" i="2" s="1"/>
  <c r="J86" i="2"/>
  <c r="G54" i="2"/>
  <c r="H31" i="3"/>
  <c r="G31" i="3"/>
  <c r="E31" i="3"/>
  <c r="D31" i="3"/>
  <c r="D25" i="3"/>
  <c r="J35" i="3"/>
  <c r="I102" i="2"/>
  <c r="I99" i="2" s="1"/>
  <c r="H102" i="2"/>
  <c r="H99" i="2" s="1"/>
  <c r="G102" i="2"/>
  <c r="G99" i="2" s="1"/>
  <c r="F102" i="2"/>
  <c r="F99" i="2" s="1"/>
  <c r="E102" i="2"/>
  <c r="E99" i="2" s="1"/>
  <c r="D102" i="2"/>
  <c r="D99" i="2" s="1"/>
  <c r="K24" i="3"/>
  <c r="J24" i="3"/>
  <c r="E13" i="2" l="1"/>
  <c r="G13" i="2"/>
  <c r="F18" i="3" l="1"/>
  <c r="G47" i="3"/>
  <c r="I20" i="3"/>
  <c r="H20" i="3"/>
  <c r="G20" i="3"/>
  <c r="F20" i="3"/>
  <c r="E20" i="3"/>
  <c r="D20" i="3"/>
  <c r="L127" i="2"/>
  <c r="K127" i="2"/>
  <c r="J127" i="2"/>
  <c r="L126" i="2"/>
  <c r="K126" i="2"/>
  <c r="J126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4" i="2"/>
  <c r="K114" i="2"/>
  <c r="J114" i="2"/>
  <c r="L113" i="2"/>
  <c r="K113" i="2"/>
  <c r="J113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9" i="2"/>
  <c r="K99" i="2"/>
  <c r="J99" i="2"/>
  <c r="L96" i="2"/>
  <c r="K96" i="2"/>
  <c r="J96" i="2"/>
  <c r="L95" i="2"/>
  <c r="K95" i="2"/>
  <c r="J95" i="2"/>
  <c r="L91" i="2"/>
  <c r="K91" i="2"/>
  <c r="J91" i="2"/>
  <c r="L90" i="2"/>
  <c r="K90" i="2"/>
  <c r="J90" i="2"/>
  <c r="L89" i="2"/>
  <c r="K89" i="2"/>
  <c r="J89" i="2"/>
  <c r="L83" i="2"/>
  <c r="K83" i="2"/>
  <c r="J83" i="2"/>
  <c r="L81" i="2"/>
  <c r="K81" i="2"/>
  <c r="J81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J47" i="3" l="1"/>
  <c r="K56" i="3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4" i="2"/>
  <c r="F93" i="2" s="1"/>
  <c r="E94" i="2"/>
  <c r="E93" i="2" s="1"/>
  <c r="D94" i="2"/>
  <c r="D93" i="2" s="1"/>
  <c r="F105" i="2"/>
  <c r="E105" i="2"/>
  <c r="D105" i="2"/>
  <c r="I88" i="2"/>
  <c r="I84" i="2" s="1"/>
  <c r="H88" i="2"/>
  <c r="G88" i="2"/>
  <c r="G84" i="2" s="1"/>
  <c r="F88" i="2"/>
  <c r="F84" i="2" s="1"/>
  <c r="E88" i="2"/>
  <c r="E84" i="2" s="1"/>
  <c r="D88" i="2"/>
  <c r="D84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F49" i="2" s="1"/>
  <c r="H18" i="2"/>
  <c r="K18" i="2" s="1"/>
  <c r="K19" i="2"/>
  <c r="E49" i="2"/>
  <c r="D49" i="2"/>
  <c r="L51" i="2"/>
  <c r="J51" i="2"/>
  <c r="E66" i="2"/>
  <c r="K67" i="2"/>
  <c r="D66" i="2"/>
  <c r="J67" i="2"/>
  <c r="K51" i="2"/>
  <c r="K25" i="3"/>
  <c r="K74" i="2"/>
  <c r="J74" i="2"/>
  <c r="K84" i="2"/>
  <c r="K88" i="2"/>
  <c r="H57" i="2"/>
  <c r="K57" i="2" s="1"/>
  <c r="K58" i="2"/>
  <c r="J57" i="2"/>
  <c r="J58" i="2"/>
  <c r="K54" i="2"/>
  <c r="K43" i="2"/>
  <c r="J43" i="2"/>
  <c r="L25" i="3"/>
  <c r="L9" i="3"/>
  <c r="K9" i="3"/>
  <c r="J9" i="3"/>
  <c r="L105" i="2"/>
  <c r="L112" i="2"/>
  <c r="H105" i="2"/>
  <c r="K105" i="2" s="1"/>
  <c r="K112" i="2"/>
  <c r="G105" i="2"/>
  <c r="J105" i="2" s="1"/>
  <c r="J112" i="2"/>
  <c r="I93" i="2"/>
  <c r="L93" i="2" s="1"/>
  <c r="L94" i="2"/>
  <c r="K93" i="2"/>
  <c r="K94" i="2"/>
  <c r="J93" i="2"/>
  <c r="J94" i="2"/>
  <c r="L84" i="2"/>
  <c r="L88" i="2"/>
  <c r="J84" i="2"/>
  <c r="J88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<sst xmlns="http://schemas.openxmlformats.org/spreadsheetml/2006/main" count="774" uniqueCount="425">
  <si>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</si>
  <si>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</si>
  <si>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</si>
  <si>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</si>
  <si>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</si>
  <si>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</si>
  <si>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</si>
  <si>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</si>
  <si>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</si>
  <si>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</si>
  <si>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</si>
  <si>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</si>
  <si>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</si>
  <si>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</si>
  <si>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</si>
  <si>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</si>
  <si>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</si>
  <si>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</si>
  <si>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</si>
  <si>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</si>
  <si>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</si>
  <si>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</si>
  <si>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</si>
  <si>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</si>
  <si>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</si>
  <si>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</si>
  <si>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</si>
  <si>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</si>
  <si>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</si>
  <si>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</si>
  <si>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</si>
  <si>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</si>
  <si>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</si>
  <si>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</si>
  <si>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</si>
  <si>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</si>
  <si>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</si>
  <si>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</si>
  <si>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</si>
  <si>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</si>
  <si>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</si>
  <si>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</si>
  <si>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</si>
  <si>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</si>
  <si>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</si>
  <si>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</si>
  <si>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</si>
  <si>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</si>
  <si>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</si>
  <si>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</si>
  <si>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</si>
  <si>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</si>
  <si>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</si>
  <si>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</si>
  <si>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</si>
  <si>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</si>
  <si>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</si>
  <si>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</si>
  <si>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</si>
  <si>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</si>
  <si>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</si>
  <si>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</si>
  <si>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</si>
  <si>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</si>
  <si>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</si>
  <si>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</si>
  <si>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</si>
  <si>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</si>
  <si>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</si>
  <si>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</si>
  <si>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</si>
  <si>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</si>
  <si>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</si>
  <si>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</si>
  <si>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</si>
  <si>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</si>
  <si>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</si>
  <si>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</si>
  <si>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</si>
  <si>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</si>
  <si>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</si>
  <si>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</si>
  <si>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</si>
  <si>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</si>
  <si>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</si>
  <si>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</si>
  <si>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</si>
  <si>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</si>
  <si>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</si>
  <si>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</si>
  <si>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</si>
  <si>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</si>
  <si>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</si>
  <si>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</si>
  <si>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</si>
  <si>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</si>
  <si>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</si>
  <si>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</si>
  <si>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</si>
  <si>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</si>
  <si>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</si>
  <si>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</si>
  <si>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</si>
  <si>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</si>
  <si>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</si>
  <si>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</si>
  <si>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</si>
  <si>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</si>
  <si>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</si>
  <si>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</si>
  <si>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</si>
  <si>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</si>
  <si>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</si>
  <si>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</si>
  <si>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</si>
  <si>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</si>
  <si>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</si>
  <si>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</si>
  <si>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</si>
  <si>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</si>
  <si>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</si>
  <si>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</si>
  <si>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</si>
  <si>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</si>
  <si>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</si>
  <si>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</si>
  <si>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</si>
  <si>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</si>
  <si>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</si>
  <si>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</si>
  <si>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</si>
  <si>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</si>
  <si>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</si>
  <si>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</si>
  <si>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</si>
  <si>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</si>
  <si>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</si>
  <si>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</si>
  <si>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</si>
  <si>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</si>
  <si>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</si>
  <si>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</si>
  <si>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</si>
  <si>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</si>
  <si>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</si>
  <si>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</si>
  <si>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</si>
  <si>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</si>
  <si>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</si>
  <si>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</si>
  <si>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</si>
  <si>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</si>
  <si>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</si>
  <si>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</si>
  <si>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</si>
  <si>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</si>
  <si>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</si>
  <si>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</si>
  <si>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</si>
  <si>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</si>
  <si>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</si>
  <si>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</si>
  <si>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</si>
  <si>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</si>
  <si>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</si>
  <si>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</si>
  <si>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</si>
  <si>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</si>
  <si>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</si>
  <si>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</si>
  <si>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</si>
  <si>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</si>
  <si>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</si>
  <si>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</si>
  <si>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</si>
  <si>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</si>
  <si>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</si>
  <si>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</si>
  <si>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</si>
  <si>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</si>
  <si>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</si>
  <si>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</si>
  <si>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</si>
  <si>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</si>
  <si>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</si>
  <si>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</si>
  <si>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</si>
  <si>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</si>
  <si>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</si>
  <si>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</si>
  <si>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</si>
  <si>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</si>
  <si>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</si>
  <si>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</si>
  <si>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</si>
  <si>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</si>
  <si>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</si>
  <si>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</si>
  <si>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</si>
  <si>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</si>
  <si>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</si>
  <si>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</si>
  <si>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</si>
  <si>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</si>
  <si>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</si>
  <si>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</si>
  <si>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</si>
  <si>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</si>
  <si>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</si>
  <si>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</si>
  <si>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</si>
  <si>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</si>
  <si>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</si>
  <si>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</si>
  <si>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</si>
  <si>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</si>
  <si>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</si>
  <si>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</si>
  <si>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</si>
  <si>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</si>
  <si>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</si>
  <si>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</si>
  <si>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</si>
  <si>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</si>
  <si>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</si>
  <si>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</si>
  <si>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</si>
  <si>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</si>
  <si>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</si>
  <si>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</si>
  <si>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</si>
  <si>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</si>
  <si>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</si>
  <si>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</si>
  <si>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</si>
  <si>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</si>
  <si>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</si>
  <si>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</si>
  <si>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</si>
  <si>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</si>
  <si>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</si>
  <si>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</si>
  <si>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</si>
  <si>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</si>
  <si>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</si>
  <si>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</si>
  <si>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</si>
  <si>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</si>
  <si>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</si>
  <si>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</si>
  <si>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</si>
  <si>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</si>
  <si>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</si>
  <si>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</si>
  <si>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</si>
  <si>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</si>
  <si>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</si>
  <si>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</si>
  <si>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</si>
  <si>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</si>
  <si>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</si>
  <si>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</si>
  <si>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</si>
  <si>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</si>
  <si>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</si>
  <si>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</si>
  <si>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</si>
  <si>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</si>
  <si>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</si>
  <si>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</si>
  <si>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</si>
  <si>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</si>
  <si>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</si>
  <si>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</si>
  <si>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</si>
  <si>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</si>
  <si>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</si>
  <si>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</si>
  <si>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</si>
  <si>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</si>
  <si>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</si>
  <si>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</si>
  <si>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</si>
  <si>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</si>
  <si>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</si>
  <si>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</si>
  <si>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</si>
  <si>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</si>
  <si>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</si>
  <si>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</si>
  <si>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</si>
  <si>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</si>
  <si>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</si>
  <si>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</si>
  <si>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</si>
  <si>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</si>
  <si>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</si>
  <si>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</si>
  <si>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</si>
  <si>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</si>
  <si>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</si>
  <si>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</si>
  <si>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</si>
  <si>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</si>
  <si>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</si>
  <si>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</si>
  <si>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</si>
  <si>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</si>
  <si>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</si>
  <si>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</si>
  <si>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</si>
  <si>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</si>
  <si>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</si>
  <si>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</si>
  <si>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</si>
  <si>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</si>
  <si>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</si>
  <si>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</si>
  <si>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</si>
  <si>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</si>
  <si>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</si>
  <si>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</si>
  <si>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</si>
  <si>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</si>
  <si>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</si>
  <si>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</si>
  <si>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</si>
  <si>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</si>
  <si>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</si>
  <si>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</si>
  <si>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</si>
  <si>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</si>
  <si>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</si>
  <si>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</si>
  <si>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</si>
  <si>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</si>
  <si>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</si>
  <si>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</si>
  <si>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</si>
  <si>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</si>
  <si>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</si>
  <si>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</si>
  <si>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</si>
  <si>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</si>
  <si>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</si>
  <si>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</si>
  <si>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</si>
  <si>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</si>
  <si>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</si>
  <si>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</si>
  <si>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</si>
  <si>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</si>
  <si>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</si>
  <si>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</si>
  <si>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</si>
  <si>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</si>
  <si>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</si>
  <si>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</si>
  <si>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</si>
  <si>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</si>
  <si>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</si>
  <si>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</si>
  <si>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</si>
  <si>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</si>
  <si>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</si>
  <si>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</si>
  <si>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</si>
  <si>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</si>
  <si>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</si>
  <si>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</si>
  <si>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</si>
  <si>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</si>
  <si>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</si>
  <si>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</si>
  <si>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</si>
  <si>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</si>
  <si>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</si>
  <si>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</si>
  <si>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</si>
  <si>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</si>
  <si>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</si>
  <si>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</si>
  <si>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</si>
  <si>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</si>
  <si>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</si>
  <si>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</si>
  <si>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</si>
  <si>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</si>
  <si>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</si>
  <si>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</si>
  <si>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</si>
  <si>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</si>
  <si>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</si>
  <si>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</si>
  <si>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</si>
  <si>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</si>
  <si>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</si>
  <si>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</si>
  <si>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</si>
  <si>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</si>
  <si>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</si>
  <si>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</si>
  <si>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</si>
  <si>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</si>
  <si>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</si>
  <si>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</si>
  <si>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</si>
  <si>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</si>
  <si>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</si>
  <si>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</si>
  <si>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</si>
  <si>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</si>
  <si>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</si>
  <si>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</si>
  <si>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</si>
  <si>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</si>
  <si>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</si>
  <si>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</si>
  <si>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</si>
  <si>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</si>
  <si>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</si>
  <si>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</si>
  <si>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</si>
  <si>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</si>
  <si>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СПРАВКА ОБ ИСПОЛНЕНИИ КОНСОЛИДИРОВАННОГО БЮДЖЕТА МАМСКО-ЧУЙСКОГО РАЙОНА ЗА ИЮЛЬ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</si>
</sst>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selection activeCell="I121" sqref="I121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424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423611400</v>
      </c>
      <c r="E9" s="66">
        <v>366897700</v>
      </c>
      <c r="F9" s="66">
        <v>74837866</v>
      </c>
      <c r="G9" s="66">
        <v>228364226.18000001</v>
      </c>
      <c r="H9" s="66">
        <v>207502930.06</v>
      </c>
      <c r="I9" s="66">
        <v>31351115.82</v>
      </c>
      <c r="J9" s="66">
        <f>G9/D9*100</f>
        <v>53.908895317736963</v>
      </c>
      <c r="K9" s="66">
        <f>H9/E9*100</f>
        <v>56.556072730900198</v>
      </c>
      <c r="L9" s="66">
        <f>I9/F9*100</f>
        <v>41.892049433905562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58276000</v>
      </c>
      <c r="E11" s="66">
        <v>43314400</v>
      </c>
      <c r="F11" s="66">
        <v>14961600</v>
      </c>
      <c r="G11" s="66">
        <v>30580101.370000001</v>
      </c>
      <c r="H11" s="66">
        <v>23296364.010000002</v>
      </c>
      <c r="I11" s="66">
        <v>7283737.3600000003</v>
      </c>
      <c r="J11" s="66">
        <f t="shared" ref="J11:L45" si="0">G11/D11*100</f>
        <v>52.474605961287665</v>
      </c>
      <c r="K11" s="66">
        <f t="shared" ref="K11:L45" si="1">H11/E11*100</f>
        <v>53.784339642243694</v>
      </c>
      <c r="L11" s="66">
        <f t="shared" ref="L11:L45" si="2">I11/F11*100</f>
        <v>48.682877232381564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37363500</v>
      </c>
      <c r="E12" s="62">
        <f t="shared" si="3"/>
        <v>29395000</v>
      </c>
      <c r="F12" s="62">
        <f t="shared" si="3"/>
        <v>7968500</v>
      </c>
      <c r="G12" s="62">
        <f t="shared" si="3"/>
        <v>21222295.549999997</v>
      </c>
      <c r="H12" s="62">
        <f t="shared" si="3"/>
        <v>16077497.01</v>
      </c>
      <c r="I12" s="62">
        <f t="shared" si="3"/>
        <v>5144799.040000001</v>
      </c>
      <c r="J12" s="66">
        <f t="shared" si="0"/>
        <v>56.799538453303342</v>
      </c>
      <c r="K12" s="66">
        <f t="shared" si="1"/>
        <v>54.694665793502296</v>
      </c>
      <c r="L12" s="66">
        <f t="shared" si="2"/>
        <v>64.564209575202369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37363500</v>
      </c>
      <c r="E13" s="29">
        <f t="shared" si="4"/>
        <v>29395000</v>
      </c>
      <c r="F13" s="29">
        <f t="shared" si="4"/>
        <v>7968500</v>
      </c>
      <c r="G13" s="29">
        <f t="shared" si="4"/>
        <v>21222295.549999997</v>
      </c>
      <c r="H13" s="29">
        <f t="shared" si="4"/>
        <v>16077497.01</v>
      </c>
      <c r="I13" s="29">
        <f t="shared" si="4"/>
        <v>5144799.040000001</v>
      </c>
      <c r="J13" s="22">
        <f t="shared" si="0"/>
        <v>56.799538453303342</v>
      </c>
      <c r="K13" s="22">
        <f t="shared" si="1"/>
        <v>54.694665793502296</v>
      </c>
      <c r="L13" s="22">
        <f t="shared" si="2"/>
        <v>64.564209575202369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37316000</v>
      </c>
      <c r="E14" s="29">
        <v>29350000</v>
      </c>
      <c r="F14" s="29">
        <v>7966000</v>
      </c>
      <c r="G14" s="29">
        <v>21067864.609999999</v>
      </c>
      <c r="H14" s="29">
        <v>15960503.5</v>
      </c>
      <c r="I14" s="29">
        <v>5107361.1100000003</v>
      </c>
      <c r="J14" s="22">
        <f t="shared" si="0"/>
        <v>56.457992844892267</v>
      </c>
      <c r="K14" s="22">
        <f t="shared" si="1"/>
        <v>54.379909710391829</v>
      </c>
      <c r="L14" s="22">
        <f t="shared" si="2"/>
        <v>64.114500502134078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443.04</v>
      </c>
      <c r="H16" s="29">
        <v>336.01</v>
      </c>
      <c r="I16" s="29">
        <v>107.53</v>
      </c>
      <c r="J16" s="22">
        <f t="shared" si="0"/>
        <v>1.7374117647058824</v>
      </c>
      <c r="K16" s="22">
        <f t="shared" si="1"/>
        <v>1.4609130434782609</v>
      </c>
      <c r="L16" s="22">
        <f t="shared" si="2"/>
        <v>4.3012000000000006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153987.9</v>
      </c>
      <c r="H17" s="29">
        <v>116657.5</v>
      </c>
      <c r="I17" s="29">
        <v>37330.400000000001</v>
      </c>
      <c r="J17" s="22">
        <f t="shared" si="0"/>
        <v>699.94499999999994</v>
      </c>
      <c r="K17" s="22">
        <f t="shared" si="1"/>
        <v>530.26136363636363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2194100</v>
      </c>
      <c r="E18" s="62">
        <f t="shared" si="5"/>
        <v>0</v>
      </c>
      <c r="F18" s="62">
        <f t="shared" si="5"/>
        <v>2194100</v>
      </c>
      <c r="G18" s="62">
        <f t="shared" si="5"/>
        <v>1287264.27</v>
      </c>
      <c r="H18" s="62">
        <f t="shared" si="5"/>
        <v>0</v>
      </c>
      <c r="I18" s="62">
        <f t="shared" si="5"/>
        <v>1287264.27</v>
      </c>
      <c r="J18" s="66">
        <f t="shared" si="0"/>
        <v>58.669352809808117</v>
      </c>
      <c r="K18" s="66" t="e">
        <f t="shared" si="1"/>
        <v>#DIV/0!</v>
      </c>
      <c r="L18" s="66">
        <f t="shared" si="2"/>
        <v>58.669352809808117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2194100</v>
      </c>
      <c r="E19" s="29">
        <f t="shared" si="6"/>
        <v>0</v>
      </c>
      <c r="F19" s="29">
        <f t="shared" si="6"/>
        <v>2194100</v>
      </c>
      <c r="G19" s="29">
        <f t="shared" si="6"/>
        <v>1287264.27</v>
      </c>
      <c r="H19" s="29">
        <f t="shared" si="6"/>
        <v>0</v>
      </c>
      <c r="I19" s="29">
        <f t="shared" si="6"/>
        <v>1287264.27</v>
      </c>
      <c r="J19" s="22">
        <f t="shared" si="0"/>
        <v>58.669352809808117</v>
      </c>
      <c r="K19" s="22" t="e">
        <f t="shared" si="1"/>
        <v>#DIV/0!</v>
      </c>
      <c r="L19" s="22">
        <f t="shared" si="2"/>
        <v>58.669352809808117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780100</v>
      </c>
      <c r="E20" s="29" t="s">
        <v>21</v>
      </c>
      <c r="F20" s="29">
        <v>780100</v>
      </c>
      <c r="G20" s="29">
        <v>554519.85</v>
      </c>
      <c r="H20" s="29" t="s">
        <v>21</v>
      </c>
      <c r="I20" s="29">
        <v>554519.85</v>
      </c>
      <c r="J20" s="22">
        <f t="shared" si="0"/>
        <v>71.08317523394436</v>
      </c>
      <c r="K20" s="22" t="e">
        <f t="shared" si="1"/>
        <v>#VALUE!</v>
      </c>
      <c r="L20" s="22">
        <f t="shared" si="2"/>
        <v>71.08317523394436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19900</v>
      </c>
      <c r="E21" s="29" t="s">
        <v>21</v>
      </c>
      <c r="F21" s="29">
        <v>19900</v>
      </c>
      <c r="G21" s="29">
        <v>4547.7</v>
      </c>
      <c r="H21" s="29" t="s">
        <v>21</v>
      </c>
      <c r="I21" s="29">
        <v>4547.7</v>
      </c>
      <c r="J21" s="22">
        <f t="shared" si="0"/>
        <v>22.852763819095475</v>
      </c>
      <c r="K21" s="22" t="e">
        <f t="shared" si="1"/>
        <v>#VALUE!</v>
      </c>
      <c r="L21" s="22">
        <f t="shared" si="2"/>
        <v>22.852763819095475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1459800</v>
      </c>
      <c r="E22" s="29" t="s">
        <v>21</v>
      </c>
      <c r="F22" s="29">
        <v>1459800</v>
      </c>
      <c r="G22" s="29">
        <v>844900.99</v>
      </c>
      <c r="H22" s="29" t="s">
        <v>21</v>
      </c>
      <c r="I22" s="29">
        <v>844900.99</v>
      </c>
      <c r="J22" s="22">
        <f t="shared" si="0"/>
        <v>57.87785929579394</v>
      </c>
      <c r="K22" s="22" t="e">
        <f t="shared" si="1"/>
        <v>#VALUE!</v>
      </c>
      <c r="L22" s="22">
        <f t="shared" si="2"/>
        <v>57.87785929579394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-65700</v>
      </c>
      <c r="E23" s="29" t="s">
        <v>21</v>
      </c>
      <c r="F23" s="29">
        <v>-65700</v>
      </c>
      <c r="G23" s="29">
        <v>-116704.27</v>
      </c>
      <c r="H23" s="29" t="s">
        <v>21</v>
      </c>
      <c r="I23" s="29">
        <v>-116704.27</v>
      </c>
      <c r="J23" s="22">
        <f t="shared" si="0"/>
        <v>177.63207001522071</v>
      </c>
      <c r="K23" s="22" t="e">
        <f t="shared" si="1"/>
        <v>#VALUE!</v>
      </c>
      <c r="L23" s="22">
        <f t="shared" si="2"/>
        <v>177.63207001522071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1677566.54</v>
      </c>
      <c r="H24" s="62">
        <f>H25+H31</f>
        <v>1677566.54</v>
      </c>
      <c r="I24" s="62">
        <v>0</v>
      </c>
      <c r="J24" s="66">
        <f t="shared" si="0"/>
        <v>53.22228870558375</v>
      </c>
      <c r="K24" s="66">
        <f t="shared" si="1"/>
        <v>53.22228870558375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594673.34</v>
      </c>
      <c r="H25" s="29">
        <f>SUM(H26:H30)</f>
        <v>594673.34</v>
      </c>
      <c r="I25" s="29">
        <v>0</v>
      </c>
      <c r="J25" s="22">
        <f t="shared" si="0"/>
        <v>74.148795511221948</v>
      </c>
      <c r="K25" s="22">
        <f t="shared" si="1"/>
        <v>74.148795511221948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493540.32</v>
      </c>
      <c r="H26" s="29">
        <v>493540.32</v>
      </c>
      <c r="I26" s="29">
        <v>0</v>
      </c>
      <c r="J26" s="22">
        <f t="shared" si="0"/>
        <v>115.31315887850468</v>
      </c>
      <c r="K26" s="22">
        <f t="shared" si="1"/>
        <v>115.31315887850468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101133.02</v>
      </c>
      <c r="H28" s="29">
        <v>101133.02</v>
      </c>
      <c r="I28" s="29">
        <v>0</v>
      </c>
      <c r="J28" s="22">
        <f t="shared" si="0"/>
        <v>34.753615120274915</v>
      </c>
      <c r="K28" s="22">
        <f t="shared" si="1"/>
        <v>34.753615120274915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>
        <v>0</v>
      </c>
      <c r="H30" s="29">
        <v>0</v>
      </c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1082893.2</v>
      </c>
      <c r="H31" s="29">
        <v>1082893.2</v>
      </c>
      <c r="I31" s="29">
        <v>0</v>
      </c>
      <c r="J31" s="22">
        <f t="shared" si="0"/>
        <v>46.08056170212766</v>
      </c>
      <c r="K31" s="22">
        <f t="shared" si="1"/>
        <v>46.08056170212766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1082893.2</v>
      </c>
      <c r="H32" s="29">
        <v>1082893.2</v>
      </c>
      <c r="I32" s="29">
        <v>0</v>
      </c>
      <c r="J32" s="22">
        <f t="shared" si="0"/>
        <v>46.08056170212766</v>
      </c>
      <c r="K32" s="22">
        <f t="shared" si="1"/>
        <v>46.08056170212766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703320.31</v>
      </c>
      <c r="H34" s="62"/>
      <c r="I34" s="62">
        <f>I35+I37+I41</f>
        <v>703320.31</v>
      </c>
      <c r="J34" s="66">
        <f t="shared" si="0"/>
        <v>42.92464510222765</v>
      </c>
      <c r="K34" s="66" t="e">
        <f t="shared" si="1"/>
        <v>#DIV/0!</v>
      </c>
      <c r="L34" s="66">
        <f t="shared" si="2"/>
        <v>42.92464510222765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70573.67</v>
      </c>
      <c r="H35" s="29" t="s">
        <v>21</v>
      </c>
      <c r="I35" s="29">
        <v>70573.67</v>
      </c>
      <c r="J35" s="22">
        <f t="shared" si="0"/>
        <v>19.073964864864866</v>
      </c>
      <c r="K35" s="22" t="e">
        <f t="shared" si="1"/>
        <v>#VALUE!</v>
      </c>
      <c r="L35" s="22">
        <f t="shared" si="2"/>
        <v>19.073964864864866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70573.67</v>
      </c>
      <c r="H36" s="29" t="s">
        <v>21</v>
      </c>
      <c r="I36" s="29">
        <v>70573.67</v>
      </c>
      <c r="J36" s="22">
        <f t="shared" si="0"/>
        <v>19.073964864864866</v>
      </c>
      <c r="K36" s="22" t="e">
        <f t="shared" si="1"/>
        <v>#VALUE!</v>
      </c>
      <c r="L36" s="22">
        <f t="shared" si="2"/>
        <v>19.073964864864866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586579.19999999995</v>
      </c>
      <c r="H37" s="29"/>
      <c r="I37" s="29">
        <f>I38+I41+I40+I39</f>
        <v>586579.19999999995</v>
      </c>
      <c r="J37" s="22">
        <f t="shared" si="0"/>
        <v>54.540139470013941</v>
      </c>
      <c r="K37" s="22" t="e">
        <f t="shared" si="1"/>
        <v>#DIV/0!</v>
      </c>
      <c r="L37" s="22">
        <f t="shared" si="2"/>
        <v>54.540139470013941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540411.76</v>
      </c>
      <c r="H39" s="29" t="s">
        <v>21</v>
      </c>
      <c r="I39" s="29">
        <v>540411.76</v>
      </c>
      <c r="J39" s="22">
        <f t="shared" si="0"/>
        <v>61.236460056657229</v>
      </c>
      <c r="K39" s="22" t="e">
        <f t="shared" si="1"/>
        <v>#VALUE!</v>
      </c>
      <c r="L39" s="22">
        <f t="shared" si="2"/>
        <v>61.236460056657229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46167.44</v>
      </c>
      <c r="H41" s="29" t="s">
        <v>21</v>
      </c>
      <c r="I41" s="29">
        <v>46167.44</v>
      </c>
      <c r="J41" s="22">
        <f t="shared" si="0"/>
        <v>23.920953367875651</v>
      </c>
      <c r="K41" s="22" t="e">
        <f t="shared" si="1"/>
        <v>#VALUE!</v>
      </c>
      <c r="L41" s="22">
        <f t="shared" si="2"/>
        <v>23.920953367875651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46167.44</v>
      </c>
      <c r="H42" s="29" t="s">
        <v>21</v>
      </c>
      <c r="I42" s="29">
        <v>46167.44</v>
      </c>
      <c r="J42" s="22">
        <f t="shared" si="0"/>
        <v>23.920953367875651</v>
      </c>
      <c r="K42" s="22" t="e">
        <f t="shared" si="1"/>
        <v>#VALUE!</v>
      </c>
      <c r="L42" s="22">
        <f t="shared" si="2"/>
        <v>23.920953367875651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577308.91999999993</v>
      </c>
      <c r="H43" s="62">
        <f>H44+H46</f>
        <v>577308.91999999993</v>
      </c>
      <c r="I43" s="62" t="s">
        <v>21</v>
      </c>
      <c r="J43" s="66">
        <f t="shared" si="0"/>
        <v>104.96525818181817</v>
      </c>
      <c r="K43" s="66">
        <f t="shared" si="1"/>
        <v>104.96525818181817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382308.92</v>
      </c>
      <c r="H44" s="29">
        <v>382308.92</v>
      </c>
      <c r="I44" s="29" t="s">
        <v>21</v>
      </c>
      <c r="J44" s="22">
        <f t="shared" si="0"/>
        <v>91.025933333333327</v>
      </c>
      <c r="K44" s="22">
        <f t="shared" si="1"/>
        <v>91.025933333333327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382308.92</v>
      </c>
      <c r="H45" s="29">
        <v>382308.92</v>
      </c>
      <c r="I45" s="29" t="s">
        <v>21</v>
      </c>
      <c r="J45" s="22">
        <f t="shared" si="0"/>
        <v>91.025933333333327</v>
      </c>
      <c r="K45" s="22">
        <f t="shared" si="1"/>
        <v>91.025933333333327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79" si="7">G46/D46*100</f>
        <v>150</v>
      </c>
      <c r="K46" s="22">
        <f t="shared" ref="K46:K79" si="8">H46/E46*100</f>
        <v>150</v>
      </c>
      <c r="L46" s="22" t="e">
        <f t="shared" ref="L46:L78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150</v>
      </c>
      <c r="K47" s="22">
        <f t="shared" si="8"/>
        <v>150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150</v>
      </c>
      <c r="K48" s="22">
        <f t="shared" si="8"/>
        <v>150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5037800</v>
      </c>
      <c r="E49" s="62">
        <f t="shared" si="10"/>
        <v>2164800</v>
      </c>
      <c r="F49" s="62">
        <f t="shared" si="10"/>
        <v>2873000</v>
      </c>
      <c r="G49" s="62">
        <f t="shared" si="10"/>
        <v>751230.75</v>
      </c>
      <c r="H49" s="62">
        <f t="shared" si="10"/>
        <v>643284.55000000005</v>
      </c>
      <c r="I49" s="62">
        <f t="shared" si="10"/>
        <v>107946.2</v>
      </c>
      <c r="J49" s="66">
        <f t="shared" si="7"/>
        <v>14.911881178292111</v>
      </c>
      <c r="K49" s="66">
        <f t="shared" si="8"/>
        <v>29.715657335550631</v>
      </c>
      <c r="L49" s="66">
        <f t="shared" si="9"/>
        <v>3.7572641837800207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5037800</v>
      </c>
      <c r="E50" s="29">
        <f t="shared" si="11"/>
        <v>2164800</v>
      </c>
      <c r="F50" s="29">
        <f t="shared" si="11"/>
        <v>2873000</v>
      </c>
      <c r="G50" s="29">
        <f t="shared" si="11"/>
        <v>751230.75</v>
      </c>
      <c r="H50" s="29">
        <f t="shared" si="11"/>
        <v>643284.55000000005</v>
      </c>
      <c r="I50" s="29">
        <f t="shared" si="11"/>
        <v>107946.2</v>
      </c>
      <c r="J50" s="22">
        <f t="shared" si="7"/>
        <v>14.911881178292111</v>
      </c>
      <c r="K50" s="22">
        <f t="shared" si="8"/>
        <v>29.715657335550631</v>
      </c>
      <c r="L50" s="22">
        <f t="shared" si="9"/>
        <v>3.7572641837800207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270424.24</v>
      </c>
      <c r="H51" s="29">
        <f t="shared" si="12"/>
        <v>206125.15</v>
      </c>
      <c r="I51" s="29">
        <f t="shared" si="12"/>
        <v>64299.09</v>
      </c>
      <c r="J51" s="22">
        <f t="shared" si="7"/>
        <v>46.496602475928469</v>
      </c>
      <c r="K51" s="22">
        <f t="shared" si="8"/>
        <v>53.594682787311484</v>
      </c>
      <c r="L51" s="22">
        <f t="shared" si="9"/>
        <v>32.639131979695428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50.097509713882019</v>
      </c>
      <c r="K52" s="22">
        <f t="shared" si="8"/>
        <v>50.097509713882019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128598.19</v>
      </c>
      <c r="H53" s="29">
        <v>64299.1</v>
      </c>
      <c r="I53" s="29">
        <v>64299.09</v>
      </c>
      <c r="J53" s="22">
        <f t="shared" si="7"/>
        <v>43.081470686767169</v>
      </c>
      <c r="K53" s="22">
        <f t="shared" si="8"/>
        <v>63.348866995073891</v>
      </c>
      <c r="L53" s="22">
        <f t="shared" si="9"/>
        <v>32.639131979695428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4456200</v>
      </c>
      <c r="E54" s="29">
        <f t="shared" si="13"/>
        <v>1780200</v>
      </c>
      <c r="F54" s="29">
        <f t="shared" si="13"/>
        <v>2676000</v>
      </c>
      <c r="G54" s="29">
        <f t="shared" si="13"/>
        <v>480806.51</v>
      </c>
      <c r="H54" s="29">
        <f t="shared" si="13"/>
        <v>437159.4</v>
      </c>
      <c r="I54" s="29">
        <f t="shared" si="13"/>
        <v>43647.11</v>
      </c>
      <c r="J54" s="22">
        <f t="shared" si="7"/>
        <v>10.789607961940668</v>
      </c>
      <c r="K54" s="22">
        <f t="shared" si="8"/>
        <v>24.55675766767779</v>
      </c>
      <c r="L54" s="22">
        <f t="shared" si="9"/>
        <v>1.631057922272048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437159.4</v>
      </c>
      <c r="H55" s="29">
        <v>437159.4</v>
      </c>
      <c r="I55" s="29" t="s">
        <v>21</v>
      </c>
      <c r="J55" s="22">
        <f t="shared" si="7"/>
        <v>24.55675766767779</v>
      </c>
      <c r="K55" s="22">
        <f t="shared" si="8"/>
        <v>24.55675766767779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2676000</v>
      </c>
      <c r="E56" s="29" t="s">
        <v>21</v>
      </c>
      <c r="F56" s="29">
        <v>2676000</v>
      </c>
      <c r="G56" s="29">
        <v>43647.11</v>
      </c>
      <c r="H56" s="29" t="s">
        <v>21</v>
      </c>
      <c r="I56" s="29">
        <v>43647.11</v>
      </c>
      <c r="J56" s="22">
        <f t="shared" si="7"/>
        <v>1.631057922272048</v>
      </c>
      <c r="K56" s="22" t="e">
        <f t="shared" si="8"/>
        <v>#VALUE!</v>
      </c>
      <c r="L56" s="22">
        <f t="shared" si="9"/>
        <v>1.631057922272048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37059.39</v>
      </c>
      <c r="H57" s="62">
        <f>H58</f>
        <v>37059.39</v>
      </c>
      <c r="I57" s="62" t="s">
        <v>21</v>
      </c>
      <c r="J57" s="66">
        <f t="shared" si="7"/>
        <v>30.882824999999997</v>
      </c>
      <c r="K57" s="66">
        <f t="shared" si="8"/>
        <v>30.882824999999997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SUM(G59:G64)</f>
        <v>37059.39</v>
      </c>
      <c r="H58" s="29">
        <f>SUM(H59:H64)</f>
        <v>37059.39</v>
      </c>
      <c r="I58" s="29" t="s">
        <v>21</v>
      </c>
      <c r="J58" s="22">
        <f t="shared" si="7"/>
        <v>30.882824999999997</v>
      </c>
      <c r="K58" s="22">
        <f t="shared" si="8"/>
        <v>30.882824999999997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18681.12</v>
      </c>
      <c r="H59" s="29">
        <v>18681.12</v>
      </c>
      <c r="I59" s="29" t="s">
        <v>21</v>
      </c>
      <c r="J59" s="22">
        <f t="shared" si="7"/>
        <v>20.756800000000002</v>
      </c>
      <c r="K59" s="22">
        <f t="shared" si="8"/>
        <v>20.756800000000002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13000</v>
      </c>
      <c r="E61" s="29">
        <v>13000</v>
      </c>
      <c r="F61" s="29" t="s">
        <v>21</v>
      </c>
      <c r="G61" s="29">
        <v>71.069999999999993</v>
      </c>
      <c r="H61" s="29">
        <v>71.069999999999993</v>
      </c>
      <c r="I61" s="29" t="s">
        <v>21</v>
      </c>
      <c r="J61" s="22">
        <f t="shared" si="7"/>
        <v>0.5466923076923077</v>
      </c>
      <c r="K61" s="22">
        <f t="shared" si="8"/>
        <v>0.5466923076923077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/>
      <c r="E63" s="29"/>
      <c r="F63" s="29"/>
      <c r="G63" s="29">
        <v>17869.48</v>
      </c>
      <c r="H63" s="29">
        <v>17869.48</v>
      </c>
      <c r="I63" s="29"/>
      <c r="J63" s="22" t="e">
        <f t="shared" si="7"/>
        <v>#DIV/0!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/>
      <c r="E64" s="29"/>
      <c r="F64" s="29"/>
      <c r="G64" s="29">
        <v>437.72</v>
      </c>
      <c r="H64" s="29">
        <v>437.72</v>
      </c>
      <c r="I64" s="29"/>
      <c r="J64" s="22" t="e">
        <f t="shared" si="7"/>
        <v>#DIV/0!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6472100</v>
      </c>
      <c r="E65" s="62">
        <f t="shared" si="14"/>
        <v>6472100</v>
      </c>
      <c r="F65" s="62"/>
      <c r="G65" s="62">
        <f>G66+G69</f>
        <v>3557091.74</v>
      </c>
      <c r="H65" s="62">
        <f>H66+H69</f>
        <v>3557091.74</v>
      </c>
      <c r="I65" s="62" t="s">
        <v>21</v>
      </c>
      <c r="J65" s="66">
        <f t="shared" si="7"/>
        <v>54.960395234931482</v>
      </c>
      <c r="K65" s="66">
        <f t="shared" si="8"/>
        <v>54.960395234931482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6472100</v>
      </c>
      <c r="E66" s="29">
        <f t="shared" si="14"/>
        <v>6472100</v>
      </c>
      <c r="F66" s="29"/>
      <c r="G66" s="29">
        <f t="shared" si="14"/>
        <v>3556768.85</v>
      </c>
      <c r="H66" s="29">
        <f t="shared" si="14"/>
        <v>3556768.85</v>
      </c>
      <c r="I66" s="29" t="s">
        <v>21</v>
      </c>
      <c r="J66" s="22">
        <f t="shared" si="7"/>
        <v>54.955406282350395</v>
      </c>
      <c r="K66" s="22">
        <f t="shared" si="8"/>
        <v>54.955406282350395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6472100</v>
      </c>
      <c r="E67" s="29">
        <f t="shared" si="14"/>
        <v>6472100</v>
      </c>
      <c r="F67" s="29"/>
      <c r="G67" s="29">
        <f t="shared" si="14"/>
        <v>3556768.85</v>
      </c>
      <c r="H67" s="29">
        <f t="shared" si="14"/>
        <v>3556768.85</v>
      </c>
      <c r="I67" s="29" t="s">
        <v>21</v>
      </c>
      <c r="J67" s="22">
        <f t="shared" si="7"/>
        <v>54.955406282350395</v>
      </c>
      <c r="K67" s="22">
        <f t="shared" si="8"/>
        <v>54.955406282350395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6472100</v>
      </c>
      <c r="E68" s="29">
        <v>6472100</v>
      </c>
      <c r="F68" s="29"/>
      <c r="G68" s="29">
        <v>3556768.85</v>
      </c>
      <c r="H68" s="29">
        <v>3556768.85</v>
      </c>
      <c r="I68" s="29" t="s">
        <v>21</v>
      </c>
      <c r="J68" s="22">
        <f t="shared" si="7"/>
        <v>54.955406282350395</v>
      </c>
      <c r="K68" s="22">
        <f t="shared" si="8"/>
        <v>54.955406282350395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10500</v>
      </c>
      <c r="E70" s="62">
        <f t="shared" si="15"/>
        <v>10500</v>
      </c>
      <c r="F70" s="62"/>
      <c r="G70" s="62">
        <f t="shared" ref="G70:H72" si="16">G71</f>
        <v>70350</v>
      </c>
      <c r="H70" s="62">
        <f t="shared" si="16"/>
        <v>70350</v>
      </c>
      <c r="I70" s="62" t="s">
        <v>21</v>
      </c>
      <c r="J70" s="66">
        <f t="shared" si="7"/>
        <v>670</v>
      </c>
      <c r="K70" s="66">
        <f t="shared" si="8"/>
        <v>670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10500</v>
      </c>
      <c r="E71" s="29">
        <f t="shared" si="15"/>
        <v>10500</v>
      </c>
      <c r="F71" s="29"/>
      <c r="G71" s="29">
        <f t="shared" si="16"/>
        <v>70350</v>
      </c>
      <c r="H71" s="29">
        <f t="shared" si="16"/>
        <v>70350</v>
      </c>
      <c r="I71" s="29" t="s">
        <v>21</v>
      </c>
      <c r="J71" s="22">
        <f t="shared" si="7"/>
        <v>670</v>
      </c>
      <c r="K71" s="22">
        <f t="shared" si="8"/>
        <v>670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10500</v>
      </c>
      <c r="E72" s="29">
        <f t="shared" si="15"/>
        <v>10500</v>
      </c>
      <c r="F72" s="29"/>
      <c r="G72" s="29">
        <f t="shared" si="16"/>
        <v>70350</v>
      </c>
      <c r="H72" s="29">
        <f t="shared" si="16"/>
        <v>70350</v>
      </c>
      <c r="I72" s="29" t="s">
        <v>21</v>
      </c>
      <c r="J72" s="22">
        <f t="shared" si="7"/>
        <v>670</v>
      </c>
      <c r="K72" s="22">
        <f t="shared" si="8"/>
        <v>670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10500</v>
      </c>
      <c r="E73" s="29">
        <v>10500</v>
      </c>
      <c r="F73" s="29"/>
      <c r="G73" s="29">
        <v>70350</v>
      </c>
      <c r="H73" s="29">
        <v>70350</v>
      </c>
      <c r="I73" s="29" t="s">
        <v>21</v>
      </c>
      <c r="J73" s="22">
        <f t="shared" si="7"/>
        <v>670</v>
      </c>
      <c r="K73" s="22">
        <f t="shared" si="8"/>
        <v>670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SUM(D75:D83)</f>
        <v>1225000</v>
      </c>
      <c r="E74" s="62">
        <f>SUM(E75:E83)</f>
        <v>1225000</v>
      </c>
      <c r="F74" s="62"/>
      <c r="G74" s="62">
        <f>SUM(G75:G83)</f>
        <v>637963.75</v>
      </c>
      <c r="H74" s="62">
        <f>SUM(H75:H83)</f>
        <v>637963.75</v>
      </c>
      <c r="I74" s="62"/>
      <c r="J74" s="66">
        <f t="shared" si="7"/>
        <v>52.078673469387759</v>
      </c>
      <c r="K74" s="66">
        <f t="shared" si="8"/>
        <v>52.078673469387759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5000</v>
      </c>
      <c r="E75" s="29">
        <v>5000</v>
      </c>
      <c r="F75" s="29" t="s">
        <v>21</v>
      </c>
      <c r="G75" s="29">
        <v>1031.25</v>
      </c>
      <c r="H75" s="29">
        <v>1031.25</v>
      </c>
      <c r="I75" s="29" t="s">
        <v>21</v>
      </c>
      <c r="J75" s="22">
        <f t="shared" si="7"/>
        <v>20.625</v>
      </c>
      <c r="K75" s="22">
        <f t="shared" si="8"/>
        <v>20.625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25000</v>
      </c>
      <c r="E77" s="29">
        <v>25000</v>
      </c>
      <c r="F77" s="29" t="s">
        <v>21</v>
      </c>
      <c r="G77" s="29">
        <v>26500</v>
      </c>
      <c r="H77" s="29">
        <v>26500</v>
      </c>
      <c r="I77" s="29" t="s">
        <v>21</v>
      </c>
      <c r="J77" s="22">
        <f t="shared" si="7"/>
        <v>106</v>
      </c>
      <c r="K77" s="22">
        <f t="shared" si="8"/>
        <v>106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11000</v>
      </c>
      <c r="H78" s="29">
        <v>11000</v>
      </c>
      <c r="I78" s="29" t="s">
        <v>21</v>
      </c>
      <c r="J78" s="22">
        <f t="shared" si="7"/>
        <v>73.333333333333329</v>
      </c>
      <c r="K78" s="22">
        <f t="shared" si="8"/>
        <v>73.333333333333329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/>
      <c r="E79" s="29"/>
      <c r="F79" s="29"/>
      <c r="G79" s="29">
        <v>500</v>
      </c>
      <c r="H79" s="29">
        <v>500</v>
      </c>
      <c r="I79" s="29" t="s">
        <v>21</v>
      </c>
      <c r="J79" s="29" t="e">
        <f t="shared" si="7"/>
        <v>#DIV/0!</v>
      </c>
      <c r="K79" s="29" t="e">
        <f t="shared" si="8"/>
        <v>#DIV/0!</v>
      </c>
      <c r="L79" s="29"/>
      <c r="M79" s="7"/>
    </row>
    <row r="80" spans="1:13" ht="36.75" customHeight="1" x14ac:dyDescent="0.25">
      <c r="A80" s="26" t="s">
        <v>134</v>
      </c>
      <c r="B80" s="27" t="s">
        <v>19</v>
      </c>
      <c r="C80" s="28" t="s">
        <v>135</v>
      </c>
      <c r="D80" s="29">
        <v>150000</v>
      </c>
      <c r="E80" s="29">
        <v>150000</v>
      </c>
      <c r="F80" s="29" t="s">
        <v>21</v>
      </c>
      <c r="G80" s="29">
        <v>6000</v>
      </c>
      <c r="H80" s="29">
        <v>6000</v>
      </c>
      <c r="I80" s="29" t="s">
        <v>21</v>
      </c>
      <c r="J80" s="22">
        <f t="shared" ref="J80:L84" si="17">G80/D80*100</f>
        <v>4</v>
      </c>
      <c r="K80" s="22">
        <f t="shared" si="17"/>
        <v>4</v>
      </c>
      <c r="L80" s="22" t="e">
        <f t="shared" si="17"/>
        <v>#VALUE!</v>
      </c>
      <c r="M80" s="7"/>
    </row>
    <row r="81" spans="1:13" ht="63.75" customHeight="1" x14ac:dyDescent="0.25">
      <c r="A81" s="26" t="s">
        <v>136</v>
      </c>
      <c r="B81" s="27" t="s">
        <v>19</v>
      </c>
      <c r="C81" s="28" t="s">
        <v>137</v>
      </c>
      <c r="D81" s="29">
        <v>30000</v>
      </c>
      <c r="E81" s="29">
        <v>30000</v>
      </c>
      <c r="F81" s="29" t="s">
        <v>21</v>
      </c>
      <c r="G81" s="29">
        <v>6798.29</v>
      </c>
      <c r="H81" s="29">
        <v>6798.29</v>
      </c>
      <c r="I81" s="29" t="s">
        <v>21</v>
      </c>
      <c r="J81" s="22">
        <f t="shared" si="17"/>
        <v>22.660966666666667</v>
      </c>
      <c r="K81" s="22">
        <f t="shared" si="17"/>
        <v>22.660966666666667</v>
      </c>
      <c r="L81" s="22" t="e">
        <f t="shared" si="17"/>
        <v>#VALUE!</v>
      </c>
      <c r="M81" s="7"/>
    </row>
    <row r="82" spans="1:13" ht="63.75" customHeight="1" x14ac:dyDescent="0.25">
      <c r="A82" s="26" t="s">
        <v>383</v>
      </c>
      <c r="B82" s="27" t="s">
        <v>19</v>
      </c>
      <c r="C82" s="28" t="s">
        <v>384</v>
      </c>
      <c r="D82" s="29"/>
      <c r="E82" s="29"/>
      <c r="F82" s="29"/>
      <c r="G82" s="29"/>
      <c r="H82" s="29"/>
      <c r="I82" s="29"/>
      <c r="J82" s="22"/>
      <c r="K82" s="22"/>
      <c r="L82" s="22"/>
      <c r="M82" s="7"/>
    </row>
    <row r="83" spans="1:13" ht="59.25" customHeight="1" x14ac:dyDescent="0.25">
      <c r="A83" s="26" t="s">
        <v>138</v>
      </c>
      <c r="B83" s="27" t="s">
        <v>19</v>
      </c>
      <c r="C83" s="28" t="s">
        <v>139</v>
      </c>
      <c r="D83" s="29">
        <v>1000000</v>
      </c>
      <c r="E83" s="29">
        <v>1000000</v>
      </c>
      <c r="F83" s="29" t="s">
        <v>21</v>
      </c>
      <c r="G83" s="29">
        <v>586134.21</v>
      </c>
      <c r="H83" s="29">
        <v>586134.21</v>
      </c>
      <c r="I83" s="29" t="s">
        <v>21</v>
      </c>
      <c r="J83" s="22">
        <f t="shared" si="17"/>
        <v>58.613421000000002</v>
      </c>
      <c r="K83" s="22">
        <f t="shared" si="17"/>
        <v>58.613421000000002</v>
      </c>
      <c r="L83" s="22" t="e">
        <f t="shared" si="17"/>
        <v>#VALUE!</v>
      </c>
      <c r="M83" s="7"/>
    </row>
    <row r="84" spans="1:13" ht="15" customHeight="1" x14ac:dyDescent="0.25">
      <c r="A84" s="59" t="s">
        <v>140</v>
      </c>
      <c r="B84" s="60" t="s">
        <v>19</v>
      </c>
      <c r="C84" s="61" t="s">
        <v>141</v>
      </c>
      <c r="D84" s="62">
        <f t="shared" ref="D84:F84" si="18">D88+D85</f>
        <v>694000</v>
      </c>
      <c r="E84" s="62">
        <f t="shared" si="18"/>
        <v>220000</v>
      </c>
      <c r="F84" s="62">
        <f t="shared" si="18"/>
        <v>474000</v>
      </c>
      <c r="G84" s="62">
        <f>G88+G85+G86</f>
        <v>89542.11</v>
      </c>
      <c r="H84" s="62">
        <f>H88+H85+H86</f>
        <v>7097.11</v>
      </c>
      <c r="I84" s="62">
        <f>I88+I85+I86+I87</f>
        <v>83008.58</v>
      </c>
      <c r="J84" s="66">
        <f t="shared" si="17"/>
        <v>12.902321325648414</v>
      </c>
      <c r="K84" s="66">
        <f t="shared" si="17"/>
        <v>3.2259590909090905</v>
      </c>
      <c r="L84" s="66">
        <f t="shared" si="17"/>
        <v>17.512358649789032</v>
      </c>
      <c r="M84" s="7"/>
    </row>
    <row r="85" spans="1:13" ht="15" customHeight="1" x14ac:dyDescent="0.25">
      <c r="A85" s="26" t="s">
        <v>142</v>
      </c>
      <c r="B85" s="27" t="s">
        <v>19</v>
      </c>
      <c r="C85" s="28" t="s">
        <v>143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15" customHeight="1" x14ac:dyDescent="0.25">
      <c r="A86" s="26" t="s">
        <v>142</v>
      </c>
      <c r="B86" s="27" t="s">
        <v>19</v>
      </c>
      <c r="C86" s="28" t="s">
        <v>394</v>
      </c>
      <c r="D86" s="29"/>
      <c r="E86" s="29"/>
      <c r="F86" s="29"/>
      <c r="G86" s="29">
        <v>7097.11</v>
      </c>
      <c r="H86" s="29">
        <v>7097.11</v>
      </c>
      <c r="I86" s="29"/>
      <c r="J86" s="22" t="e">
        <f t="shared" ref="J86:L91" si="19">G86/D86*100</f>
        <v>#DIV/0!</v>
      </c>
      <c r="K86" s="29"/>
      <c r="L86" s="29"/>
      <c r="M86" s="7"/>
    </row>
    <row r="87" spans="1:13" ht="25.5" customHeight="1" x14ac:dyDescent="0.25">
      <c r="A87" s="26" t="s">
        <v>144</v>
      </c>
      <c r="B87" s="27" t="s">
        <v>19</v>
      </c>
      <c r="C87" s="28" t="s">
        <v>387</v>
      </c>
      <c r="D87" s="29"/>
      <c r="E87" s="29"/>
      <c r="F87" s="29"/>
      <c r="G87" s="29">
        <v>563.58000000000004</v>
      </c>
      <c r="H87" s="29"/>
      <c r="I87" s="29">
        <v>563.58000000000004</v>
      </c>
      <c r="J87" s="22" t="e">
        <f t="shared" si="19"/>
        <v>#DIV/0!</v>
      </c>
      <c r="K87" s="29"/>
      <c r="L87" s="29"/>
      <c r="M87" s="7"/>
    </row>
    <row r="88" spans="1:13" ht="15" customHeight="1" x14ac:dyDescent="0.25">
      <c r="A88" s="26" t="s">
        <v>145</v>
      </c>
      <c r="B88" s="27" t="s">
        <v>19</v>
      </c>
      <c r="C88" s="28" t="s">
        <v>146</v>
      </c>
      <c r="D88" s="29">
        <f t="shared" ref="D88:I88" si="20">SUM(D89:D90)</f>
        <v>694000</v>
      </c>
      <c r="E88" s="29">
        <f t="shared" si="20"/>
        <v>220000</v>
      </c>
      <c r="F88" s="29">
        <f t="shared" si="20"/>
        <v>474000</v>
      </c>
      <c r="G88" s="29">
        <f t="shared" si="20"/>
        <v>82445</v>
      </c>
      <c r="H88" s="29">
        <f t="shared" si="20"/>
        <v>0</v>
      </c>
      <c r="I88" s="29">
        <f t="shared" si="20"/>
        <v>82445</v>
      </c>
      <c r="J88" s="22">
        <f t="shared" si="19"/>
        <v>11.879682997118156</v>
      </c>
      <c r="K88" s="22">
        <f t="shared" si="19"/>
        <v>0</v>
      </c>
      <c r="L88" s="22">
        <f t="shared" si="19"/>
        <v>17.393459915611814</v>
      </c>
      <c r="M88" s="7"/>
    </row>
    <row r="89" spans="1:13" ht="25.5" customHeight="1" x14ac:dyDescent="0.25">
      <c r="A89" s="26" t="s">
        <v>147</v>
      </c>
      <c r="B89" s="27" t="s">
        <v>19</v>
      </c>
      <c r="C89" s="28" t="s">
        <v>148</v>
      </c>
      <c r="D89" s="29">
        <v>220000</v>
      </c>
      <c r="E89" s="29">
        <v>220000</v>
      </c>
      <c r="F89" s="29" t="s">
        <v>21</v>
      </c>
      <c r="G89" s="29"/>
      <c r="H89" s="29"/>
      <c r="I89" s="29" t="s">
        <v>21</v>
      </c>
      <c r="J89" s="22">
        <f t="shared" si="19"/>
        <v>0</v>
      </c>
      <c r="K89" s="22">
        <f t="shared" si="19"/>
        <v>0</v>
      </c>
      <c r="L89" s="22" t="e">
        <f t="shared" si="19"/>
        <v>#VALUE!</v>
      </c>
      <c r="M89" s="7"/>
    </row>
    <row r="90" spans="1:13" ht="25.5" customHeight="1" x14ac:dyDescent="0.25">
      <c r="A90" s="26" t="s">
        <v>149</v>
      </c>
      <c r="B90" s="27" t="s">
        <v>19</v>
      </c>
      <c r="C90" s="28" t="s">
        <v>414</v>
      </c>
      <c r="D90" s="29">
        <v>474000</v>
      </c>
      <c r="E90" s="29" t="s">
        <v>21</v>
      </c>
      <c r="F90" s="29">
        <v>474000</v>
      </c>
      <c r="G90" s="29">
        <v>82445</v>
      </c>
      <c r="H90" s="29" t="s">
        <v>21</v>
      </c>
      <c r="I90" s="29">
        <v>82445</v>
      </c>
      <c r="J90" s="22">
        <f t="shared" si="19"/>
        <v>17.393459915611814</v>
      </c>
      <c r="K90" s="22" t="e">
        <f t="shared" si="19"/>
        <v>#VALUE!</v>
      </c>
      <c r="L90" s="22">
        <f t="shared" si="19"/>
        <v>17.393459915611814</v>
      </c>
      <c r="M90" s="7"/>
    </row>
    <row r="91" spans="1:13" ht="30.75" customHeight="1" x14ac:dyDescent="0.25">
      <c r="A91" s="59" t="s">
        <v>150</v>
      </c>
      <c r="B91" s="60" t="s">
        <v>19</v>
      </c>
      <c r="C91" s="61" t="s">
        <v>151</v>
      </c>
      <c r="D91" s="62">
        <v>368449200</v>
      </c>
      <c r="E91" s="62">
        <v>326697100</v>
      </c>
      <c r="F91" s="62">
        <v>59876266</v>
      </c>
      <c r="G91" s="62">
        <v>200902216.30000001</v>
      </c>
      <c r="H91" s="62">
        <v>187320423.53999999</v>
      </c>
      <c r="I91" s="62">
        <v>24071612.460000001</v>
      </c>
      <c r="J91" s="66">
        <f t="shared" si="19"/>
        <v>54.52643574745175</v>
      </c>
      <c r="K91" s="66">
        <f t="shared" si="19"/>
        <v>57.337645035722694</v>
      </c>
      <c r="L91" s="66">
        <f t="shared" si="19"/>
        <v>40.202260541764581</v>
      </c>
      <c r="M91" s="7"/>
    </row>
    <row r="92" spans="1:13" ht="48" customHeight="1" x14ac:dyDescent="0.25">
      <c r="A92" s="26" t="s">
        <v>152</v>
      </c>
      <c r="B92" s="27" t="s">
        <v>19</v>
      </c>
      <c r="C92" s="28" t="s">
        <v>153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30.75" customHeight="1" x14ac:dyDescent="0.25">
      <c r="A93" s="26" t="s">
        <v>154</v>
      </c>
      <c r="B93" s="27" t="s">
        <v>19</v>
      </c>
      <c r="C93" s="28" t="s">
        <v>155</v>
      </c>
      <c r="D93" s="29">
        <f>D94+D95+D97+D98</f>
        <v>296052200</v>
      </c>
      <c r="E93" s="29">
        <f>E94+E95+E97+E98</f>
        <v>268470600</v>
      </c>
      <c r="F93" s="29">
        <f t="shared" ref="D93:I94" si="21">F94+F95</f>
        <v>39937800</v>
      </c>
      <c r="G93" s="29">
        <f>G94+G95+G97+G98</f>
        <v>178550200</v>
      </c>
      <c r="H93" s="29">
        <f>H94+H95+H97+H98</f>
        <v>162461000</v>
      </c>
      <c r="I93" s="29">
        <f t="shared" si="21"/>
        <v>16089200</v>
      </c>
      <c r="J93" s="22">
        <f t="shared" ref="J93:L98" si="22">G93/D93*100</f>
        <v>60.310377696906158</v>
      </c>
      <c r="K93" s="22">
        <f t="shared" si="22"/>
        <v>60.513516191344593</v>
      </c>
      <c r="L93" s="22">
        <f t="shared" si="22"/>
        <v>40.28564417669476</v>
      </c>
      <c r="M93" s="7"/>
    </row>
    <row r="94" spans="1:13" ht="27" customHeight="1" x14ac:dyDescent="0.25">
      <c r="A94" s="26" t="s">
        <v>156</v>
      </c>
      <c r="B94" s="27" t="s">
        <v>19</v>
      </c>
      <c r="C94" s="28" t="s">
        <v>157</v>
      </c>
      <c r="D94" s="29">
        <f t="shared" si="21"/>
        <v>150154200</v>
      </c>
      <c r="E94" s="29">
        <f t="shared" si="21"/>
        <v>122572600</v>
      </c>
      <c r="F94" s="29">
        <f t="shared" si="21"/>
        <v>39937800</v>
      </c>
      <c r="G94" s="29">
        <f t="shared" si="21"/>
        <v>89630200</v>
      </c>
      <c r="H94" s="29">
        <f t="shared" si="21"/>
        <v>73541000</v>
      </c>
      <c r="I94" s="29">
        <f t="shared" si="21"/>
        <v>16089200</v>
      </c>
      <c r="J94" s="22">
        <f t="shared" si="22"/>
        <v>59.692103184592902</v>
      </c>
      <c r="K94" s="22">
        <f t="shared" si="22"/>
        <v>59.997911441871999</v>
      </c>
      <c r="L94" s="22">
        <f t="shared" si="22"/>
        <v>40.28564417669476</v>
      </c>
      <c r="M94" s="7"/>
    </row>
    <row r="95" spans="1:13" ht="45" customHeight="1" x14ac:dyDescent="0.25">
      <c r="A95" s="26" t="s">
        <v>158</v>
      </c>
      <c r="B95" s="27" t="s">
        <v>19</v>
      </c>
      <c r="C95" s="28" t="s">
        <v>159</v>
      </c>
      <c r="D95" s="29">
        <v>122572600</v>
      </c>
      <c r="E95" s="29">
        <v>122572600</v>
      </c>
      <c r="F95" s="29"/>
      <c r="G95" s="29">
        <v>73541000</v>
      </c>
      <c r="H95" s="29">
        <v>73541000</v>
      </c>
      <c r="I95" s="29"/>
      <c r="J95" s="22">
        <f t="shared" si="22"/>
        <v>59.997911441871999</v>
      </c>
      <c r="K95" s="22">
        <f t="shared" si="22"/>
        <v>59.997911441871999</v>
      </c>
      <c r="L95" s="22" t="e">
        <f t="shared" si="22"/>
        <v>#DIV/0!</v>
      </c>
      <c r="M95" s="7"/>
    </row>
    <row r="96" spans="1:13" ht="47.25" customHeight="1" x14ac:dyDescent="0.25">
      <c r="A96" s="26" t="s">
        <v>160</v>
      </c>
      <c r="B96" s="27" t="s">
        <v>19</v>
      </c>
      <c r="C96" s="28" t="s">
        <v>161</v>
      </c>
      <c r="D96" s="29">
        <v>27581600</v>
      </c>
      <c r="E96" s="29"/>
      <c r="F96" s="29">
        <v>39937800</v>
      </c>
      <c r="G96" s="29">
        <v>16089200</v>
      </c>
      <c r="H96" s="29"/>
      <c r="I96" s="29">
        <v>16089200</v>
      </c>
      <c r="J96" s="22">
        <f t="shared" si="22"/>
        <v>58.333091626301595</v>
      </c>
      <c r="K96" s="22" t="e">
        <f t="shared" si="22"/>
        <v>#DIV/0!</v>
      </c>
      <c r="L96" s="22">
        <f t="shared" si="22"/>
        <v>40.28564417669476</v>
      </c>
      <c r="M96" s="7"/>
    </row>
    <row r="97" spans="1:13" ht="47.25" customHeight="1" x14ac:dyDescent="0.25">
      <c r="A97" s="26" t="s">
        <v>162</v>
      </c>
      <c r="B97" s="27" t="s">
        <v>19</v>
      </c>
      <c r="C97" s="28" t="s">
        <v>163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1.5" customHeight="1" x14ac:dyDescent="0.25">
      <c r="A98" s="26" t="s">
        <v>164</v>
      </c>
      <c r="B98" s="27" t="s">
        <v>19</v>
      </c>
      <c r="C98" s="28" t="s">
        <v>388</v>
      </c>
      <c r="D98" s="29">
        <v>23325400</v>
      </c>
      <c r="E98" s="29">
        <v>23325400</v>
      </c>
      <c r="F98" s="29"/>
      <c r="G98" s="29">
        <v>15379000</v>
      </c>
      <c r="H98" s="29">
        <v>15379000</v>
      </c>
      <c r="I98" s="29"/>
      <c r="J98" s="22">
        <f t="shared" si="22"/>
        <v>65.932417021787401</v>
      </c>
      <c r="K98" s="29"/>
      <c r="L98" s="29"/>
      <c r="M98" s="7"/>
    </row>
    <row r="99" spans="1:13" ht="25.5" customHeight="1" x14ac:dyDescent="0.25">
      <c r="A99" s="59" t="s">
        <v>165</v>
      </c>
      <c r="B99" s="60" t="s">
        <v>19</v>
      </c>
      <c r="C99" s="61" t="s">
        <v>166</v>
      </c>
      <c r="D99" s="62">
        <f t="shared" ref="D99:I99" si="23">D101+D102+D100</f>
        <v>42857200</v>
      </c>
      <c r="E99" s="62">
        <f t="shared" si="23"/>
        <v>23564800</v>
      </c>
      <c r="F99" s="62">
        <f t="shared" si="23"/>
        <v>19288166</v>
      </c>
      <c r="G99" s="62">
        <f t="shared" si="23"/>
        <v>1636300</v>
      </c>
      <c r="H99" s="62">
        <f t="shared" si="23"/>
        <v>1149200</v>
      </c>
      <c r="I99" s="62">
        <f t="shared" si="23"/>
        <v>487100</v>
      </c>
      <c r="J99" s="66">
        <f>G99/D99*100</f>
        <v>3.8180282426290097</v>
      </c>
      <c r="K99" s="66">
        <f>H99/E99*100</f>
        <v>4.876765344921238</v>
      </c>
      <c r="L99" s="66">
        <f>I99/F99*100</f>
        <v>2.5253826620944677</v>
      </c>
      <c r="M99" s="7"/>
    </row>
    <row r="100" spans="1:13" ht="36" customHeight="1" x14ac:dyDescent="0.25">
      <c r="A100" s="26" t="s">
        <v>407</v>
      </c>
      <c r="B100" s="27" t="s">
        <v>19</v>
      </c>
      <c r="C100" s="28" t="s">
        <v>408</v>
      </c>
      <c r="D100" s="29">
        <v>7700</v>
      </c>
      <c r="E100" s="29">
        <v>7700</v>
      </c>
      <c r="F100" s="29">
        <v>-4234</v>
      </c>
      <c r="G100" s="29"/>
      <c r="H100" s="29"/>
      <c r="I100" s="29"/>
      <c r="J100" s="29"/>
      <c r="K100" s="29"/>
      <c r="L100" s="29"/>
      <c r="M100" s="7"/>
    </row>
    <row r="101" spans="1:13" ht="63" customHeight="1" x14ac:dyDescent="0.25">
      <c r="A101" s="26" t="s">
        <v>389</v>
      </c>
      <c r="B101" s="27" t="s">
        <v>19</v>
      </c>
      <c r="C101" s="28" t="s">
        <v>390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15" customHeight="1" x14ac:dyDescent="0.25">
      <c r="A102" s="26" t="s">
        <v>167</v>
      </c>
      <c r="B102" s="27" t="s">
        <v>19</v>
      </c>
      <c r="C102" s="28" t="s">
        <v>168</v>
      </c>
      <c r="D102" s="29">
        <f t="shared" ref="D102:I102" si="24">D103+D104</f>
        <v>42849500</v>
      </c>
      <c r="E102" s="29">
        <f t="shared" si="24"/>
        <v>23557100</v>
      </c>
      <c r="F102" s="29">
        <f t="shared" si="24"/>
        <v>19292400</v>
      </c>
      <c r="G102" s="29">
        <f t="shared" si="24"/>
        <v>1636300</v>
      </c>
      <c r="H102" s="29">
        <f t="shared" si="24"/>
        <v>1149200</v>
      </c>
      <c r="I102" s="29">
        <f t="shared" si="24"/>
        <v>487100</v>
      </c>
      <c r="J102" s="22">
        <f t="shared" ref="J102:L104" si="25">G102/D102*100</f>
        <v>3.8187143373901682</v>
      </c>
      <c r="K102" s="22">
        <f t="shared" si="25"/>
        <v>4.8783593905871268</v>
      </c>
      <c r="L102" s="22">
        <f t="shared" si="25"/>
        <v>2.5248284298480228</v>
      </c>
      <c r="M102" s="7"/>
    </row>
    <row r="103" spans="1:13" ht="25.5" customHeight="1" x14ac:dyDescent="0.25">
      <c r="A103" s="26" t="s">
        <v>169</v>
      </c>
      <c r="B103" s="27" t="s">
        <v>19</v>
      </c>
      <c r="C103" s="28" t="s">
        <v>170</v>
      </c>
      <c r="D103" s="29">
        <v>23557100</v>
      </c>
      <c r="E103" s="29">
        <v>23557100</v>
      </c>
      <c r="F103" s="29"/>
      <c r="G103" s="29">
        <v>1149200</v>
      </c>
      <c r="H103" s="29">
        <v>1149200</v>
      </c>
      <c r="I103" s="29"/>
      <c r="J103" s="22">
        <f t="shared" si="25"/>
        <v>4.8783593905871268</v>
      </c>
      <c r="K103" s="22">
        <f t="shared" si="25"/>
        <v>4.8783593905871268</v>
      </c>
      <c r="L103" s="22" t="e">
        <f t="shared" si="25"/>
        <v>#DIV/0!</v>
      </c>
      <c r="M103" s="7"/>
    </row>
    <row r="104" spans="1:13" ht="24.75" customHeight="1" x14ac:dyDescent="0.25">
      <c r="A104" s="26" t="s">
        <v>171</v>
      </c>
      <c r="B104" s="27" t="s">
        <v>19</v>
      </c>
      <c r="C104" s="28" t="s">
        <v>391</v>
      </c>
      <c r="D104" s="29">
        <v>19292400</v>
      </c>
      <c r="E104" s="29"/>
      <c r="F104" s="29">
        <v>19292400</v>
      </c>
      <c r="G104" s="29">
        <v>487100</v>
      </c>
      <c r="H104" s="29"/>
      <c r="I104" s="29">
        <v>487100</v>
      </c>
      <c r="J104" s="22">
        <f t="shared" si="25"/>
        <v>2.5248284298480228</v>
      </c>
      <c r="K104" s="29"/>
      <c r="L104" s="29"/>
      <c r="M104" s="7"/>
    </row>
    <row r="105" spans="1:13" ht="25.5" customHeight="1" x14ac:dyDescent="0.25">
      <c r="A105" s="59" t="s">
        <v>172</v>
      </c>
      <c r="B105" s="60" t="s">
        <v>19</v>
      </c>
      <c r="C105" s="61" t="s">
        <v>173</v>
      </c>
      <c r="D105" s="62">
        <f t="shared" ref="D105:I105" si="26">SUM(D106:D119)</f>
        <v>304224800</v>
      </c>
      <c r="E105" s="62">
        <f t="shared" si="26"/>
        <v>302924200</v>
      </c>
      <c r="F105" s="62">
        <f t="shared" si="26"/>
        <v>1300600</v>
      </c>
      <c r="G105" s="62">
        <f t="shared" si="26"/>
        <v>188513432.59999999</v>
      </c>
      <c r="H105" s="62">
        <f t="shared" si="26"/>
        <v>187773607.68000001</v>
      </c>
      <c r="I105" s="62">
        <f t="shared" si="26"/>
        <v>739824.92</v>
      </c>
      <c r="J105" s="66">
        <f>G105/D105*100</f>
        <v>61.965175948837839</v>
      </c>
      <c r="K105" s="66">
        <f>H105/E105*100</f>
        <v>61.986994660710501</v>
      </c>
      <c r="L105" s="66">
        <f>I105/F105*100</f>
        <v>56.883355374442566</v>
      </c>
      <c r="M105" s="7"/>
    </row>
    <row r="106" spans="1:13" ht="51" customHeight="1" x14ac:dyDescent="0.25">
      <c r="A106" s="26" t="s">
        <v>174</v>
      </c>
      <c r="B106" s="27" t="s">
        <v>19</v>
      </c>
      <c r="C106" s="28" t="s">
        <v>175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7"/>
    </row>
    <row r="107" spans="1:13" ht="51" customHeight="1" x14ac:dyDescent="0.25">
      <c r="A107" s="26" t="s">
        <v>176</v>
      </c>
      <c r="B107" s="27" t="s">
        <v>19</v>
      </c>
      <c r="C107" s="28" t="s">
        <v>177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38.25" customHeight="1" x14ac:dyDescent="0.25">
      <c r="A108" s="26" t="s">
        <v>178</v>
      </c>
      <c r="B108" s="27" t="s">
        <v>19</v>
      </c>
      <c r="C108" s="28" t="s">
        <v>179</v>
      </c>
      <c r="D108" s="29">
        <v>557900</v>
      </c>
      <c r="E108" s="29"/>
      <c r="F108" s="29">
        <v>557900</v>
      </c>
      <c r="G108" s="29">
        <v>328287.46000000002</v>
      </c>
      <c r="H108" s="29"/>
      <c r="I108" s="29">
        <v>328287.46000000002</v>
      </c>
      <c r="J108" s="22">
        <f t="shared" ref="J108:L114" si="27">G108/D108*100</f>
        <v>58.843423552608002</v>
      </c>
      <c r="K108" s="22" t="e">
        <f t="shared" si="27"/>
        <v>#DIV/0!</v>
      </c>
      <c r="L108" s="22">
        <f t="shared" si="27"/>
        <v>58.843423552608002</v>
      </c>
      <c r="M108" s="7"/>
    </row>
    <row r="109" spans="1:13" ht="51" customHeight="1" x14ac:dyDescent="0.25">
      <c r="A109" s="26" t="s">
        <v>180</v>
      </c>
      <c r="B109" s="27" t="s">
        <v>19</v>
      </c>
      <c r="C109" s="28" t="s">
        <v>181</v>
      </c>
      <c r="D109" s="29">
        <v>557900</v>
      </c>
      <c r="E109" s="29"/>
      <c r="F109" s="29">
        <v>557900</v>
      </c>
      <c r="G109" s="29">
        <v>328287.46000000002</v>
      </c>
      <c r="H109" s="29"/>
      <c r="I109" s="29">
        <v>328287.46000000002</v>
      </c>
      <c r="J109" s="22">
        <f t="shared" si="27"/>
        <v>58.843423552608002</v>
      </c>
      <c r="K109" s="22" t="e">
        <f t="shared" si="27"/>
        <v>#DIV/0!</v>
      </c>
      <c r="L109" s="22">
        <f t="shared" si="27"/>
        <v>58.843423552608002</v>
      </c>
      <c r="M109" s="7"/>
    </row>
    <row r="110" spans="1:13" ht="63" customHeight="1" x14ac:dyDescent="0.25">
      <c r="A110" s="26" t="s">
        <v>182</v>
      </c>
      <c r="B110" s="27" t="s">
        <v>19</v>
      </c>
      <c r="C110" s="28" t="s">
        <v>183</v>
      </c>
      <c r="D110" s="29">
        <v>15173000</v>
      </c>
      <c r="E110" s="29">
        <v>15173000</v>
      </c>
      <c r="F110" s="29"/>
      <c r="G110" s="29">
        <v>7854045.6100000003</v>
      </c>
      <c r="H110" s="29">
        <v>7854045.6100000003</v>
      </c>
      <c r="I110" s="29"/>
      <c r="J110" s="22">
        <f t="shared" si="27"/>
        <v>51.763300665656097</v>
      </c>
      <c r="K110" s="22">
        <f t="shared" si="27"/>
        <v>51.763300665656097</v>
      </c>
      <c r="L110" s="22" t="e">
        <f t="shared" si="27"/>
        <v>#DIV/0!</v>
      </c>
      <c r="M110" s="7"/>
    </row>
    <row r="111" spans="1:13" ht="48.75" customHeight="1" x14ac:dyDescent="0.25">
      <c r="A111" s="26" t="s">
        <v>184</v>
      </c>
      <c r="B111" s="27" t="s">
        <v>19</v>
      </c>
      <c r="C111" s="28" t="s">
        <v>185</v>
      </c>
      <c r="D111" s="29">
        <v>15173000</v>
      </c>
      <c r="E111" s="29">
        <v>15173000</v>
      </c>
      <c r="F111" s="29"/>
      <c r="G111" s="29">
        <v>7854045.6100000003</v>
      </c>
      <c r="H111" s="29">
        <v>7854045.6100000003</v>
      </c>
      <c r="I111" s="29"/>
      <c r="J111" s="22">
        <f t="shared" si="27"/>
        <v>51.763300665656097</v>
      </c>
      <c r="K111" s="22">
        <f t="shared" si="27"/>
        <v>51.763300665656097</v>
      </c>
      <c r="L111" s="22" t="e">
        <f t="shared" si="27"/>
        <v>#DIV/0!</v>
      </c>
      <c r="M111" s="7"/>
    </row>
    <row r="112" spans="1:13" ht="45" customHeight="1" x14ac:dyDescent="0.25">
      <c r="A112" s="26" t="s">
        <v>186</v>
      </c>
      <c r="B112" s="27" t="s">
        <v>19</v>
      </c>
      <c r="C112" s="28" t="s">
        <v>187</v>
      </c>
      <c r="D112" s="29">
        <f t="shared" ref="D112:I112" si="28">D113+D114+D117</f>
        <v>6733200</v>
      </c>
      <c r="E112" s="29">
        <f t="shared" si="28"/>
        <v>6640800</v>
      </c>
      <c r="F112" s="29">
        <f t="shared" si="28"/>
        <v>92400</v>
      </c>
      <c r="G112" s="29">
        <f t="shared" si="28"/>
        <v>3265883.23</v>
      </c>
      <c r="H112" s="29">
        <f t="shared" si="28"/>
        <v>3224258.23</v>
      </c>
      <c r="I112" s="29">
        <f t="shared" si="28"/>
        <v>41625</v>
      </c>
      <c r="J112" s="22">
        <f t="shared" si="27"/>
        <v>48.504176765876551</v>
      </c>
      <c r="K112" s="22">
        <f t="shared" si="27"/>
        <v>48.552256204071796</v>
      </c>
      <c r="L112" s="22">
        <f t="shared" si="27"/>
        <v>45.048701298701296</v>
      </c>
      <c r="M112" s="7"/>
    </row>
    <row r="113" spans="1:13" ht="55.5" customHeight="1" x14ac:dyDescent="0.25">
      <c r="A113" s="26" t="s">
        <v>188</v>
      </c>
      <c r="B113" s="27" t="s">
        <v>19</v>
      </c>
      <c r="C113" s="28" t="s">
        <v>189</v>
      </c>
      <c r="D113" s="29">
        <v>6581700</v>
      </c>
      <c r="E113" s="29">
        <v>6581700</v>
      </c>
      <c r="F113" s="29"/>
      <c r="G113" s="29">
        <v>3165158.23</v>
      </c>
      <c r="H113" s="29">
        <v>3165158.23</v>
      </c>
      <c r="I113" s="29"/>
      <c r="J113" s="22">
        <f t="shared" si="27"/>
        <v>48.090284121123723</v>
      </c>
      <c r="K113" s="22">
        <f t="shared" si="27"/>
        <v>48.090284121123723</v>
      </c>
      <c r="L113" s="22" t="e">
        <f t="shared" si="27"/>
        <v>#DIV/0!</v>
      </c>
      <c r="M113" s="7"/>
    </row>
    <row r="114" spans="1:13" ht="64.5" customHeight="1" x14ac:dyDescent="0.25">
      <c r="A114" s="26" t="s">
        <v>190</v>
      </c>
      <c r="B114" s="27" t="s">
        <v>19</v>
      </c>
      <c r="C114" s="28" t="s">
        <v>191</v>
      </c>
      <c r="D114" s="29">
        <v>92400</v>
      </c>
      <c r="E114" s="29"/>
      <c r="F114" s="29">
        <v>92400</v>
      </c>
      <c r="G114" s="29">
        <v>41625</v>
      </c>
      <c r="H114" s="29"/>
      <c r="I114" s="29">
        <v>41625</v>
      </c>
      <c r="J114" s="22">
        <f t="shared" si="27"/>
        <v>45.048701298701296</v>
      </c>
      <c r="K114" s="22" t="e">
        <f t="shared" si="27"/>
        <v>#DIV/0!</v>
      </c>
      <c r="L114" s="22">
        <f t="shared" si="27"/>
        <v>45.048701298701296</v>
      </c>
      <c r="M114" s="7"/>
    </row>
    <row r="115" spans="1:13" ht="48" customHeight="1" x14ac:dyDescent="0.25">
      <c r="A115" s="26" t="s">
        <v>192</v>
      </c>
      <c r="B115" s="27" t="s">
        <v>19</v>
      </c>
      <c r="C115" s="28" t="s">
        <v>193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6.25" customHeight="1" x14ac:dyDescent="0.25">
      <c r="A116" s="26" t="s">
        <v>194</v>
      </c>
      <c r="B116" s="27" t="s">
        <v>19</v>
      </c>
      <c r="C116" s="28" t="s">
        <v>195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39" customHeight="1" x14ac:dyDescent="0.25">
      <c r="A117" s="26" t="s">
        <v>415</v>
      </c>
      <c r="B117" s="27" t="s">
        <v>19</v>
      </c>
      <c r="C117" s="28" t="s">
        <v>416</v>
      </c>
      <c r="D117" s="29">
        <v>59100</v>
      </c>
      <c r="E117" s="29">
        <v>59100</v>
      </c>
      <c r="F117" s="29"/>
      <c r="G117" s="29">
        <v>59100</v>
      </c>
      <c r="H117" s="29">
        <v>59100</v>
      </c>
      <c r="I117" s="29"/>
      <c r="J117" s="22">
        <f t="shared" ref="J117" si="29">G117/D117*100</f>
        <v>100</v>
      </c>
      <c r="K117" s="29"/>
      <c r="L117" s="29"/>
      <c r="M117" s="7"/>
    </row>
    <row r="118" spans="1:13" ht="15" customHeight="1" x14ac:dyDescent="0.25">
      <c r="A118" s="26" t="s">
        <v>196</v>
      </c>
      <c r="B118" s="27" t="s">
        <v>19</v>
      </c>
      <c r="C118" s="28" t="s">
        <v>197</v>
      </c>
      <c r="D118" s="29">
        <v>129648300</v>
      </c>
      <c r="E118" s="29">
        <v>129648300</v>
      </c>
      <c r="F118" s="29"/>
      <c r="G118" s="29">
        <v>82808500</v>
      </c>
      <c r="H118" s="29">
        <v>82808500</v>
      </c>
      <c r="I118" s="29"/>
      <c r="J118" s="22">
        <f t="shared" ref="J118:L121" si="30">G118/D118*100</f>
        <v>63.871643515572515</v>
      </c>
      <c r="K118" s="22">
        <f t="shared" si="30"/>
        <v>63.871643515572515</v>
      </c>
      <c r="L118" s="22" t="e">
        <f t="shared" si="30"/>
        <v>#DIV/0!</v>
      </c>
      <c r="M118" s="7"/>
    </row>
    <row r="119" spans="1:13" ht="25.5" customHeight="1" x14ac:dyDescent="0.25">
      <c r="A119" s="26" t="s">
        <v>198</v>
      </c>
      <c r="B119" s="27" t="s">
        <v>19</v>
      </c>
      <c r="C119" s="28" t="s">
        <v>199</v>
      </c>
      <c r="D119" s="29">
        <v>129648300</v>
      </c>
      <c r="E119" s="29">
        <v>129648300</v>
      </c>
      <c r="F119" s="29"/>
      <c r="G119" s="29">
        <v>82808500</v>
      </c>
      <c r="H119" s="29">
        <v>82808500</v>
      </c>
      <c r="I119" s="29"/>
      <c r="J119" s="22">
        <f t="shared" si="30"/>
        <v>63.871643515572515</v>
      </c>
      <c r="K119" s="22">
        <f t="shared" si="30"/>
        <v>63.871643515572515</v>
      </c>
      <c r="L119" s="22" t="e">
        <f t="shared" si="30"/>
        <v>#DIV/0!</v>
      </c>
      <c r="M119" s="7"/>
    </row>
    <row r="120" spans="1:13" ht="15" customHeight="1" x14ac:dyDescent="0.25">
      <c r="A120" s="26" t="s">
        <v>200</v>
      </c>
      <c r="B120" s="27" t="s">
        <v>19</v>
      </c>
      <c r="C120" s="28" t="s">
        <v>398</v>
      </c>
      <c r="D120" s="29"/>
      <c r="E120" s="29"/>
      <c r="F120" s="29"/>
      <c r="G120" s="29"/>
      <c r="H120" s="29"/>
      <c r="I120" s="29"/>
      <c r="J120" s="22" t="e">
        <f t="shared" si="30"/>
        <v>#DIV/0!</v>
      </c>
      <c r="K120" s="22" t="e">
        <f t="shared" si="30"/>
        <v>#DIV/0!</v>
      </c>
      <c r="L120" s="22" t="e">
        <f t="shared" si="30"/>
        <v>#DIV/0!</v>
      </c>
      <c r="M120" s="7"/>
    </row>
    <row r="121" spans="1:13" ht="74.25" customHeight="1" x14ac:dyDescent="0.25">
      <c r="A121" s="26" t="s">
        <v>201</v>
      </c>
      <c r="B121" s="27" t="s">
        <v>19</v>
      </c>
      <c r="C121" s="28" t="s">
        <v>202</v>
      </c>
      <c r="D121" s="29"/>
      <c r="E121" s="29">
        <v>5772200</v>
      </c>
      <c r="F121" s="29"/>
      <c r="G121" s="29"/>
      <c r="H121" s="29">
        <v>3364419.7</v>
      </c>
      <c r="I121" s="29"/>
      <c r="J121" s="22" t="e">
        <f t="shared" si="30"/>
        <v>#DIV/0!</v>
      </c>
      <c r="K121" s="22">
        <f t="shared" si="30"/>
        <v>58.286609958074905</v>
      </c>
      <c r="L121" s="22" t="e">
        <f t="shared" si="30"/>
        <v>#DIV/0!</v>
      </c>
      <c r="M121" s="7"/>
    </row>
    <row r="122" spans="1:13" ht="63.75" customHeight="1" x14ac:dyDescent="0.25">
      <c r="A122" s="26" t="s">
        <v>203</v>
      </c>
      <c r="B122" s="27" t="s">
        <v>19</v>
      </c>
      <c r="C122" s="28" t="s">
        <v>204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63.75" customHeight="1" x14ac:dyDescent="0.25">
      <c r="A123" s="26" t="s">
        <v>205</v>
      </c>
      <c r="B123" s="27" t="s">
        <v>19</v>
      </c>
      <c r="C123" s="28" t="s">
        <v>206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51" customHeight="1" x14ac:dyDescent="0.25">
      <c r="A124" s="26" t="s">
        <v>207</v>
      </c>
      <c r="B124" s="27" t="s">
        <v>19</v>
      </c>
      <c r="C124" s="28" t="s">
        <v>208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411</v>
      </c>
      <c r="B125" s="27" t="s">
        <v>19</v>
      </c>
      <c r="C125" s="28" t="s">
        <v>412</v>
      </c>
      <c r="D125" s="29"/>
      <c r="E125" s="29"/>
      <c r="F125" s="29"/>
      <c r="G125" s="29"/>
      <c r="H125" s="29"/>
      <c r="I125" s="29"/>
      <c r="J125" s="22" t="e">
        <f t="shared" ref="J125:L127" si="31">G125/D125*100</f>
        <v>#DIV/0!</v>
      </c>
      <c r="K125" s="29"/>
      <c r="L125" s="29"/>
      <c r="M125" s="7"/>
    </row>
    <row r="126" spans="1:13" ht="80.25" customHeight="1" x14ac:dyDescent="0.25">
      <c r="A126" s="26" t="s">
        <v>209</v>
      </c>
      <c r="B126" s="27" t="s">
        <v>19</v>
      </c>
      <c r="C126" s="28" t="s">
        <v>210</v>
      </c>
      <c r="D126" s="29">
        <v>-3113800</v>
      </c>
      <c r="E126" s="29">
        <v>-3113800</v>
      </c>
      <c r="F126" s="29"/>
      <c r="G126" s="29">
        <v>-3113857.49</v>
      </c>
      <c r="H126" s="29">
        <v>-3113857.49</v>
      </c>
      <c r="I126" s="29"/>
      <c r="J126" s="22">
        <f t="shared" si="31"/>
        <v>100.00184629712892</v>
      </c>
      <c r="K126" s="22">
        <f t="shared" si="31"/>
        <v>100.00184629712892</v>
      </c>
      <c r="L126" s="22" t="e">
        <f t="shared" si="31"/>
        <v>#DIV/0!</v>
      </c>
      <c r="M126" s="7"/>
    </row>
    <row r="127" spans="1:13" ht="62.25" customHeight="1" x14ac:dyDescent="0.25">
      <c r="A127" s="26" t="s">
        <v>211</v>
      </c>
      <c r="B127" s="27" t="s">
        <v>19</v>
      </c>
      <c r="C127" s="28" t="s">
        <v>212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1"/>
        <v>100.00184629712892</v>
      </c>
      <c r="K127" s="22">
        <f t="shared" si="31"/>
        <v>100.00184629712892</v>
      </c>
      <c r="L127" s="22" t="e">
        <f t="shared" si="31"/>
        <v>#DIV/0!</v>
      </c>
      <c r="M127" s="7"/>
    </row>
    <row r="128" spans="1:13" ht="51" customHeight="1" x14ac:dyDescent="0.25">
      <c r="A128" s="26" t="s">
        <v>213</v>
      </c>
      <c r="B128" s="27" t="s">
        <v>19</v>
      </c>
      <c r="C128" s="28" t="s">
        <v>419</v>
      </c>
      <c r="D128" s="29"/>
      <c r="E128" s="29"/>
      <c r="F128" s="29"/>
      <c r="G128" s="29">
        <v>-4234</v>
      </c>
      <c r="H128" s="29"/>
      <c r="I128" s="29">
        <v>-4234</v>
      </c>
      <c r="J128" s="29"/>
      <c r="K128" s="29"/>
      <c r="L128" s="29"/>
      <c r="M128" s="7"/>
    </row>
    <row r="129" spans="1:13" hidden="1" x14ac:dyDescent="0.25">
      <c r="A129" s="8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 t="s">
        <v>214</v>
      </c>
    </row>
    <row r="130" spans="1:13" hidden="1" x14ac:dyDescent="0.25">
      <c r="A130" s="8"/>
      <c r="B130" s="8"/>
      <c r="C130" s="8"/>
      <c r="D130" s="13"/>
      <c r="E130" s="13"/>
      <c r="F130" s="13"/>
      <c r="G130" s="13"/>
      <c r="H130" s="13"/>
      <c r="I130" s="13"/>
      <c r="J130" s="13"/>
      <c r="K130" s="13"/>
      <c r="L130" s="13"/>
      <c r="M130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442340558.54999995</v>
      </c>
      <c r="E7" s="62">
        <f t="shared" si="0"/>
        <v>381557358.51999998</v>
      </c>
      <c r="F7" s="62">
        <f t="shared" si="0"/>
        <v>78911600.030000001</v>
      </c>
      <c r="G7" s="62">
        <f t="shared" si="0"/>
        <v>238353971.03</v>
      </c>
      <c r="H7" s="62">
        <f t="shared" si="0"/>
        <v>216485592.29000002</v>
      </c>
      <c r="I7" s="62">
        <f t="shared" si="0"/>
        <v>32358198.440000001</v>
      </c>
      <c r="J7" s="62">
        <f>G7/D7*100</f>
        <v>53.884719911583169</v>
      </c>
      <c r="K7" s="62">
        <f>H7/E7*100</f>
        <v>56.737365288855401</v>
      </c>
      <c r="L7" s="62">
        <f>I7/F7*100</f>
        <v>41.005629625680271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107997957.08</v>
      </c>
      <c r="E9" s="62">
        <f t="shared" si="1"/>
        <v>80183157.049999997</v>
      </c>
      <c r="F9" s="62">
        <f t="shared" si="1"/>
        <v>27814800.029999997</v>
      </c>
      <c r="G9" s="62">
        <f t="shared" si="1"/>
        <v>66488180.850000009</v>
      </c>
      <c r="H9" s="62">
        <f t="shared" si="1"/>
        <v>49679582.180000007</v>
      </c>
      <c r="I9" s="62">
        <f t="shared" si="1"/>
        <v>16808598.670000002</v>
      </c>
      <c r="J9" s="62">
        <f t="shared" ref="J9:L12" si="2">G9/D9*100</f>
        <v>61.564294962309859</v>
      </c>
      <c r="K9" s="62">
        <f t="shared" si="2"/>
        <v>61.957628020334987</v>
      </c>
      <c r="L9" s="62">
        <f t="shared" si="2"/>
        <v>60.430413491633516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6986620.4500000002</v>
      </c>
      <c r="E10" s="72">
        <v>2027000</v>
      </c>
      <c r="F10" s="72">
        <v>4959620.45</v>
      </c>
      <c r="G10" s="72">
        <v>4233903.29</v>
      </c>
      <c r="H10" s="72">
        <v>1465489.01</v>
      </c>
      <c r="I10" s="72">
        <v>2768414.28</v>
      </c>
      <c r="J10" s="29">
        <f t="shared" si="2"/>
        <v>60.600161699065815</v>
      </c>
      <c r="K10" s="29">
        <f t="shared" si="2"/>
        <v>72.298421805624073</v>
      </c>
      <c r="L10" s="29">
        <f t="shared" si="2"/>
        <v>55.819075429451459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317000</v>
      </c>
      <c r="E11" s="72">
        <v>237000</v>
      </c>
      <c r="F11" s="72">
        <v>80000</v>
      </c>
      <c r="G11" s="72">
        <v>133767</v>
      </c>
      <c r="H11" s="72">
        <v>113587</v>
      </c>
      <c r="I11" s="72">
        <v>20180</v>
      </c>
      <c r="J11" s="29">
        <f t="shared" si="2"/>
        <v>42.197791798107254</v>
      </c>
      <c r="K11" s="29">
        <f t="shared" si="2"/>
        <v>47.927004219409284</v>
      </c>
      <c r="L11" s="29">
        <f t="shared" si="2"/>
        <v>25.224999999999998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49048005.710000001</v>
      </c>
      <c r="E12" s="72">
        <v>26591326.129999999</v>
      </c>
      <c r="F12" s="72">
        <v>22456679.579999998</v>
      </c>
      <c r="G12" s="72">
        <v>32305884.449999999</v>
      </c>
      <c r="H12" s="72">
        <v>18430980.059999999</v>
      </c>
      <c r="I12" s="72">
        <v>13874904.390000001</v>
      </c>
      <c r="J12" s="29">
        <f t="shared" si="2"/>
        <v>65.865847107038263</v>
      </c>
      <c r="K12" s="29">
        <f t="shared" si="2"/>
        <v>69.312000348889697</v>
      </c>
      <c r="L12" s="29">
        <f t="shared" si="2"/>
        <v>61.785199991707771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42828</v>
      </c>
      <c r="H13" s="72">
        <v>42828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14757510.92</v>
      </c>
      <c r="E14" s="72">
        <v>14757510.92</v>
      </c>
      <c r="F14" s="72">
        <v>0</v>
      </c>
      <c r="G14" s="72">
        <v>9156338.6699999999</v>
      </c>
      <c r="H14" s="72">
        <v>9156338.6699999999</v>
      </c>
      <c r="I14" s="72">
        <v>0</v>
      </c>
      <c r="J14" s="29">
        <f>G14/D14*100</f>
        <v>62.045277958025721</v>
      </c>
      <c r="K14" s="29">
        <f>H14/E14*100</f>
        <v>62.045277958025721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581120</v>
      </c>
      <c r="E15" s="72">
        <v>431120</v>
      </c>
      <c r="F15" s="72">
        <v>150000</v>
      </c>
      <c r="G15" s="72">
        <v>576220</v>
      </c>
      <c r="H15" s="72">
        <v>431120</v>
      </c>
      <c r="I15" s="72">
        <v>145100</v>
      </c>
      <c r="J15" s="29"/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36033600</v>
      </c>
      <c r="E17" s="72">
        <v>36030100</v>
      </c>
      <c r="F17" s="72">
        <v>3500</v>
      </c>
      <c r="G17" s="72">
        <v>20039239.440000001</v>
      </c>
      <c r="H17" s="72">
        <v>20039239.440000001</v>
      </c>
      <c r="I17" s="72"/>
      <c r="J17" s="29">
        <f t="shared" ref="J17:J59" si="3">G17/D17*100</f>
        <v>55.612648861063008</v>
      </c>
      <c r="K17" s="29">
        <f t="shared" ref="K17:K59" si="4">H17/E17*100</f>
        <v>55.618051129472299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328287.46000000002</v>
      </c>
      <c r="H18" s="62">
        <v>0</v>
      </c>
      <c r="I18" s="62">
        <f>I19</f>
        <v>328287.46000000002</v>
      </c>
      <c r="J18" s="62">
        <f t="shared" si="3"/>
        <v>58.843423552608002</v>
      </c>
      <c r="K18" s="62" t="e">
        <f t="shared" si="4"/>
        <v>#DIV/0!</v>
      </c>
      <c r="L18" s="62">
        <f t="shared" si="5"/>
        <v>58.843423552608002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328287.46000000002</v>
      </c>
      <c r="H19" s="72">
        <v>0</v>
      </c>
      <c r="I19" s="72">
        <v>328287.46000000002</v>
      </c>
      <c r="J19" s="29">
        <f t="shared" si="3"/>
        <v>58.843423552608002</v>
      </c>
      <c r="K19" s="29" t="e">
        <f t="shared" si="4"/>
        <v>#DIV/0!</v>
      </c>
      <c r="L19" s="29">
        <f t="shared" si="5"/>
        <v>58.843423552608002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2768490</v>
      </c>
      <c r="E20" s="62">
        <f t="shared" si="6"/>
        <v>1495790</v>
      </c>
      <c r="F20" s="62">
        <f t="shared" si="6"/>
        <v>1272700</v>
      </c>
      <c r="G20" s="62">
        <f t="shared" si="6"/>
        <v>192894.04</v>
      </c>
      <c r="H20" s="62">
        <f t="shared" si="6"/>
        <v>10000</v>
      </c>
      <c r="I20" s="62">
        <f t="shared" si="6"/>
        <v>182894.04</v>
      </c>
      <c r="J20" s="62">
        <f t="shared" si="3"/>
        <v>6.967481912522711</v>
      </c>
      <c r="K20" s="62">
        <f t="shared" si="4"/>
        <v>0.6685430441438972</v>
      </c>
      <c r="L20" s="62">
        <f t="shared" si="5"/>
        <v>14.370553940441583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1739190</v>
      </c>
      <c r="E22" s="72">
        <v>1376490</v>
      </c>
      <c r="F22" s="72">
        <v>362700</v>
      </c>
      <c r="G22" s="72">
        <v>43196.47</v>
      </c>
      <c r="H22" s="72"/>
      <c r="I22" s="72">
        <v>43196.47</v>
      </c>
      <c r="J22" s="29">
        <f t="shared" si="3"/>
        <v>2.483711957865443</v>
      </c>
      <c r="K22" s="29">
        <f t="shared" si="4"/>
        <v>0</v>
      </c>
      <c r="L22" s="29">
        <f t="shared" si="5"/>
        <v>11.909696719051558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139697.57</v>
      </c>
      <c r="H23" s="72">
        <v>0</v>
      </c>
      <c r="I23" s="72">
        <v>139697.57</v>
      </c>
      <c r="J23" s="29">
        <f t="shared" si="3"/>
        <v>15.351381318681319</v>
      </c>
      <c r="K23" s="29" t="e">
        <f t="shared" si="4"/>
        <v>#DIV/0!</v>
      </c>
      <c r="L23" s="29">
        <f t="shared" si="5"/>
        <v>15.351381318681319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>
        <v>10000</v>
      </c>
      <c r="H24" s="72">
        <v>10000</v>
      </c>
      <c r="I24" s="72"/>
      <c r="J24" s="29">
        <f t="shared" si="3"/>
        <v>8.3822296730930432</v>
      </c>
      <c r="K24" s="29">
        <f t="shared" si="4"/>
        <v>8.3822296730930432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9177200</v>
      </c>
      <c r="E25" s="62">
        <f t="shared" ref="E25:I25" si="7">E26+E27+E28+E29+E30</f>
        <v>4183100</v>
      </c>
      <c r="F25" s="62">
        <f t="shared" si="7"/>
        <v>4994100</v>
      </c>
      <c r="G25" s="62">
        <f t="shared" si="7"/>
        <v>1133733.97</v>
      </c>
      <c r="H25" s="62">
        <f t="shared" si="7"/>
        <v>161281.13</v>
      </c>
      <c r="I25" s="62">
        <f t="shared" si="7"/>
        <v>972452.84000000008</v>
      </c>
      <c r="J25" s="62">
        <f t="shared" si="3"/>
        <v>12.353811293204899</v>
      </c>
      <c r="K25" s="62">
        <f t="shared" si="4"/>
        <v>3.855540866821257</v>
      </c>
      <c r="L25" s="62">
        <f t="shared" si="5"/>
        <v>19.472033799883864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134400</v>
      </c>
      <c r="E26" s="72">
        <v>45500</v>
      </c>
      <c r="F26" s="72">
        <v>88900</v>
      </c>
      <c r="G26" s="72">
        <v>66588.94</v>
      </c>
      <c r="H26" s="72">
        <v>23851.65</v>
      </c>
      <c r="I26" s="72">
        <v>42737.29</v>
      </c>
      <c r="J26" s="29">
        <f t="shared" si="3"/>
        <v>49.545342261904764</v>
      </c>
      <c r="K26" s="29">
        <f t="shared" si="4"/>
        <v>52.421208791208798</v>
      </c>
      <c r="L26" s="29">
        <f t="shared" si="5"/>
        <v>48.073442069741283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8123213.3899999997</v>
      </c>
      <c r="E29" s="72">
        <v>3478600</v>
      </c>
      <c r="F29" s="72">
        <v>4644613.3899999997</v>
      </c>
      <c r="G29" s="72">
        <v>929715.55</v>
      </c>
      <c r="H29" s="72">
        <v>0</v>
      </c>
      <c r="I29" s="72">
        <v>929715.55</v>
      </c>
      <c r="J29" s="29">
        <f t="shared" si="3"/>
        <v>11.445169606704129</v>
      </c>
      <c r="K29" s="29">
        <f t="shared" si="4"/>
        <v>0</v>
      </c>
      <c r="L29" s="29">
        <f t="shared" si="5"/>
        <v>20.017070785734443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794586.61</v>
      </c>
      <c r="E30" s="72">
        <v>634000</v>
      </c>
      <c r="F30" s="72">
        <v>160586.60999999999</v>
      </c>
      <c r="G30" s="72">
        <v>137429.48000000001</v>
      </c>
      <c r="H30" s="72">
        <v>137429.48000000001</v>
      </c>
      <c r="I30" s="72">
        <v>0</v>
      </c>
      <c r="J30" s="29">
        <f t="shared" si="3"/>
        <v>17.295720601181539</v>
      </c>
      <c r="K30" s="29">
        <f t="shared" si="4"/>
        <v>21.676574132492117</v>
      </c>
      <c r="L30" s="29">
        <f t="shared" si="5"/>
        <v>0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36018200</v>
      </c>
      <c r="E31" s="62">
        <f>E32+E33+E34+E35</f>
        <v>0</v>
      </c>
      <c r="F31" s="62">
        <f t="shared" ref="F31:I31" si="8">F32+F33+F34</f>
        <v>36018200</v>
      </c>
      <c r="G31" s="62">
        <f>G32+G33+G34+G35</f>
        <v>9675089.1400000006</v>
      </c>
      <c r="H31" s="62">
        <f>H32+H33+H34+H35</f>
        <v>0</v>
      </c>
      <c r="I31" s="62">
        <f t="shared" si="8"/>
        <v>9675089.1400000006</v>
      </c>
      <c r="J31" s="62">
        <f t="shared" si="3"/>
        <v>26.861667545851819</v>
      </c>
      <c r="K31" s="62" t="e">
        <f t="shared" si="4"/>
        <v>#DIV/0!</v>
      </c>
      <c r="L31" s="62">
        <f t="shared" si="5"/>
        <v>26.861667545851819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4023000</v>
      </c>
      <c r="E32" s="72">
        <v>0</v>
      </c>
      <c r="F32" s="72">
        <v>4023000</v>
      </c>
      <c r="G32" s="72">
        <v>2313567.86</v>
      </c>
      <c r="H32" s="72">
        <v>0</v>
      </c>
      <c r="I32" s="72">
        <v>2313567.86</v>
      </c>
      <c r="J32" s="29">
        <f t="shared" si="3"/>
        <v>57.508522495650006</v>
      </c>
      <c r="K32" s="29" t="e">
        <f t="shared" si="4"/>
        <v>#DIV/0!</v>
      </c>
      <c r="L32" s="29">
        <f t="shared" si="5"/>
        <v>57.508522495650006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26136800</v>
      </c>
      <c r="E33" s="72">
        <v>0</v>
      </c>
      <c r="F33" s="72">
        <v>26136800</v>
      </c>
      <c r="G33" s="72">
        <v>4067290.89</v>
      </c>
      <c r="H33" s="72">
        <v>0</v>
      </c>
      <c r="I33" s="72">
        <v>4067290.89</v>
      </c>
      <c r="J33" s="29">
        <f t="shared" si="3"/>
        <v>15.561548812402437</v>
      </c>
      <c r="K33" s="29" t="e">
        <f t="shared" si="4"/>
        <v>#DIV/0!</v>
      </c>
      <c r="L33" s="29">
        <f t="shared" si="5"/>
        <v>15.561548812402437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5858400</v>
      </c>
      <c r="E34" s="72">
        <v>0</v>
      </c>
      <c r="F34" s="72">
        <v>5858400</v>
      </c>
      <c r="G34" s="72">
        <v>3294230.39</v>
      </c>
      <c r="H34" s="72">
        <v>0</v>
      </c>
      <c r="I34" s="72">
        <v>3294230.39</v>
      </c>
      <c r="J34" s="29">
        <f t="shared" si="3"/>
        <v>56.230888809231196</v>
      </c>
      <c r="K34" s="29" t="e">
        <f t="shared" si="4"/>
        <v>#DIV/0!</v>
      </c>
      <c r="L34" s="29">
        <f t="shared" si="5"/>
        <v>56.230888809231196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226796502.47</v>
      </c>
      <c r="E38" s="62">
        <f>E39+E40+E42+E43+E41</f>
        <v>226796502.47</v>
      </c>
      <c r="F38" s="62">
        <v>0</v>
      </c>
      <c r="G38" s="62">
        <f>G39+G40+G42+G43+G41</f>
        <v>128023299.60000001</v>
      </c>
      <c r="H38" s="62">
        <f>H39+H40+H42+H43+H41</f>
        <v>128023299.60000001</v>
      </c>
      <c r="I38" s="62">
        <v>0</v>
      </c>
      <c r="J38" s="62">
        <f t="shared" si="3"/>
        <v>56.448533467545239</v>
      </c>
      <c r="K38" s="62">
        <f t="shared" si="4"/>
        <v>56.448533467545239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58803057.07</v>
      </c>
      <c r="E39" s="72">
        <v>58803057.07</v>
      </c>
      <c r="F39" s="72">
        <v>0</v>
      </c>
      <c r="G39" s="72">
        <v>30271800.02</v>
      </c>
      <c r="H39" s="72">
        <v>30271800.02</v>
      </c>
      <c r="I39" s="72">
        <v>0</v>
      </c>
      <c r="J39" s="29">
        <f t="shared" si="3"/>
        <v>51.479976600475062</v>
      </c>
      <c r="K39" s="29">
        <f t="shared" si="4"/>
        <v>51.479976600475062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118959070.40000001</v>
      </c>
      <c r="E40" s="72">
        <v>118959070.40000001</v>
      </c>
      <c r="F40" s="72">
        <v>0</v>
      </c>
      <c r="G40" s="72">
        <v>66777949.259999998</v>
      </c>
      <c r="H40" s="72">
        <v>66777949.259999998</v>
      </c>
      <c r="I40" s="72">
        <v>0</v>
      </c>
      <c r="J40" s="29">
        <f t="shared" si="3"/>
        <v>56.135231248410967</v>
      </c>
      <c r="K40" s="29">
        <f t="shared" si="4"/>
        <v>56.135231248410967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32671697</v>
      </c>
      <c r="E41" s="72">
        <v>32671697</v>
      </c>
      <c r="F41" s="72">
        <v>0</v>
      </c>
      <c r="G41" s="72">
        <v>20175249.760000002</v>
      </c>
      <c r="H41" s="72">
        <v>20175249.760000002</v>
      </c>
      <c r="I41" s="72">
        <v>0</v>
      </c>
      <c r="J41" s="29">
        <f t="shared" ref="J41" si="9">G41/D41*100</f>
        <v>61.751459558406175</v>
      </c>
      <c r="K41" s="29">
        <f t="shared" ref="K41" si="10">H41/E41*100</f>
        <v>61.751459558406175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800900</v>
      </c>
      <c r="E42" s="72">
        <v>800900</v>
      </c>
      <c r="F42" s="72">
        <v>0</v>
      </c>
      <c r="G42" s="72">
        <v>520125.75</v>
      </c>
      <c r="H42" s="72">
        <v>520125.75</v>
      </c>
      <c r="I42" s="29">
        <v>0</v>
      </c>
      <c r="J42" s="29">
        <f t="shared" si="3"/>
        <v>64.942658259458113</v>
      </c>
      <c r="K42" s="29">
        <f t="shared" si="4"/>
        <v>64.942658259458113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15561778</v>
      </c>
      <c r="E43" s="72">
        <v>15561778</v>
      </c>
      <c r="F43" s="72">
        <v>0</v>
      </c>
      <c r="G43" s="72">
        <v>10278174.810000001</v>
      </c>
      <c r="H43" s="72">
        <v>10278174.810000001</v>
      </c>
      <c r="I43" s="29">
        <v>0</v>
      </c>
      <c r="J43" s="29">
        <f t="shared" si="3"/>
        <v>66.047560953510583</v>
      </c>
      <c r="K43" s="29">
        <f t="shared" si="4"/>
        <v>66.047560953510583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35303556</v>
      </c>
      <c r="E44" s="62">
        <f t="shared" si="11"/>
        <v>34526556</v>
      </c>
      <c r="F44" s="62">
        <f t="shared" si="11"/>
        <v>777000</v>
      </c>
      <c r="G44" s="62">
        <f t="shared" si="11"/>
        <v>21618099.380000003</v>
      </c>
      <c r="H44" s="62">
        <f t="shared" si="11"/>
        <v>21269264.380000003</v>
      </c>
      <c r="I44" s="62">
        <f t="shared" si="11"/>
        <v>348835</v>
      </c>
      <c r="J44" s="62">
        <f t="shared" si="3"/>
        <v>61.234906138067238</v>
      </c>
      <c r="K44" s="62">
        <f t="shared" si="4"/>
        <v>61.60262373113612</v>
      </c>
      <c r="L44" s="62">
        <f t="shared" si="5"/>
        <v>44.895109395109394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30851356</v>
      </c>
      <c r="E45" s="72">
        <v>30074356</v>
      </c>
      <c r="F45" s="72">
        <v>777000</v>
      </c>
      <c r="G45" s="72">
        <v>18966082.260000002</v>
      </c>
      <c r="H45" s="72">
        <v>18617247.260000002</v>
      </c>
      <c r="I45" s="72">
        <v>348835</v>
      </c>
      <c r="J45" s="29">
        <f t="shared" si="3"/>
        <v>61.475684439931925</v>
      </c>
      <c r="K45" s="29">
        <f t="shared" si="4"/>
        <v>61.904059591500484</v>
      </c>
      <c r="L45" s="29">
        <f t="shared" si="5"/>
        <v>44.895109395109394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4452200</v>
      </c>
      <c r="E46" s="72">
        <v>4452200</v>
      </c>
      <c r="F46" s="72">
        <v>0</v>
      </c>
      <c r="G46" s="72">
        <v>2652017.12</v>
      </c>
      <c r="H46" s="72">
        <v>2652017.12</v>
      </c>
      <c r="I46" s="72">
        <v>0</v>
      </c>
      <c r="J46" s="29">
        <f t="shared" si="3"/>
        <v>59.566441759130321</v>
      </c>
      <c r="K46" s="29">
        <f t="shared" si="4"/>
        <v>59.566441759130321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30000</v>
      </c>
      <c r="H47" s="73">
        <f t="shared" si="12"/>
        <v>30000</v>
      </c>
      <c r="I47" s="73">
        <f t="shared" si="12"/>
        <v>0</v>
      </c>
      <c r="J47" s="62">
        <f t="shared" si="3"/>
        <v>15.082956259426847</v>
      </c>
      <c r="K47" s="62">
        <f t="shared" si="4"/>
        <v>15.082956259426847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>
        <v>30000</v>
      </c>
      <c r="H48" s="72">
        <v>30000</v>
      </c>
      <c r="I48" s="72">
        <v>0</v>
      </c>
      <c r="J48" s="29">
        <f t="shared" si="3"/>
        <v>15.082956259426847</v>
      </c>
      <c r="K48" s="29">
        <f t="shared" si="4"/>
        <v>15.082956259426847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20141310</v>
      </c>
      <c r="E49" s="62">
        <f t="shared" si="13"/>
        <v>19367610</v>
      </c>
      <c r="F49" s="62">
        <f t="shared" si="13"/>
        <v>773700</v>
      </c>
      <c r="G49" s="62">
        <f t="shared" si="13"/>
        <v>10466621.68</v>
      </c>
      <c r="H49" s="62">
        <f t="shared" si="13"/>
        <v>10024071.68</v>
      </c>
      <c r="I49" s="62">
        <f t="shared" si="13"/>
        <v>442550</v>
      </c>
      <c r="J49" s="62">
        <f t="shared" si="3"/>
        <v>51.965943029524887</v>
      </c>
      <c r="K49" s="62">
        <f t="shared" si="4"/>
        <v>51.756885232612589</v>
      </c>
      <c r="L49" s="62">
        <f t="shared" si="5"/>
        <v>57.199172805997158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2326510</v>
      </c>
      <c r="E50" s="72">
        <v>1552810</v>
      </c>
      <c r="F50" s="72">
        <v>773700</v>
      </c>
      <c r="G50" s="72">
        <v>1644429.68</v>
      </c>
      <c r="H50" s="72">
        <v>1201879.68</v>
      </c>
      <c r="I50" s="72">
        <v>442550</v>
      </c>
      <c r="J50" s="29">
        <f t="shared" si="3"/>
        <v>70.682252816450386</v>
      </c>
      <c r="K50" s="29">
        <f t="shared" si="4"/>
        <v>77.400305253057354</v>
      </c>
      <c r="L50" s="29">
        <f t="shared" si="5"/>
        <v>57.199172805997158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7812607.96</v>
      </c>
      <c r="H51" s="72">
        <v>7812607.96</v>
      </c>
      <c r="I51" s="72">
        <v>0</v>
      </c>
      <c r="J51" s="29">
        <f t="shared" si="3"/>
        <v>48.906438721470337</v>
      </c>
      <c r="K51" s="29">
        <f t="shared" si="4"/>
        <v>48.906438721470337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1840200</v>
      </c>
      <c r="E52" s="72">
        <v>1840200</v>
      </c>
      <c r="F52" s="72">
        <v>0</v>
      </c>
      <c r="G52" s="72">
        <v>1009584.04</v>
      </c>
      <c r="H52" s="72">
        <v>1009584.04</v>
      </c>
      <c r="I52" s="72">
        <v>0</v>
      </c>
      <c r="J52" s="29">
        <f t="shared" si="3"/>
        <v>54.862734485382028</v>
      </c>
      <c r="K52" s="29">
        <f t="shared" si="4"/>
        <v>54.862734485382028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3342443</v>
      </c>
      <c r="E53" s="62">
        <f t="shared" si="14"/>
        <v>2411443</v>
      </c>
      <c r="F53" s="62">
        <f t="shared" si="14"/>
        <v>931000</v>
      </c>
      <c r="G53" s="62">
        <f t="shared" si="14"/>
        <v>395416.4</v>
      </c>
      <c r="H53" s="62">
        <f t="shared" si="14"/>
        <v>160344.81</v>
      </c>
      <c r="I53" s="62">
        <f t="shared" si="14"/>
        <v>235071.59</v>
      </c>
      <c r="J53" s="62">
        <f t="shared" si="3"/>
        <v>11.830161352041008</v>
      </c>
      <c r="K53" s="62">
        <f t="shared" si="4"/>
        <v>6.6493302972535524</v>
      </c>
      <c r="L53" s="62">
        <f t="shared" si="5"/>
        <v>25.249365198711065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236356.4</v>
      </c>
      <c r="H54" s="72">
        <v>160344.81</v>
      </c>
      <c r="I54" s="72">
        <v>76011.59</v>
      </c>
      <c r="J54" s="29">
        <f t="shared" si="3"/>
        <v>9.2636363030645796</v>
      </c>
      <c r="K54" s="29">
        <f t="shared" si="4"/>
        <v>6.6493302972535524</v>
      </c>
      <c r="L54" s="29">
        <f t="shared" si="5"/>
        <v>54.293992857142861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791000</v>
      </c>
      <c r="E55" s="72">
        <v>0</v>
      </c>
      <c r="F55" s="72">
        <v>791000</v>
      </c>
      <c r="G55" s="72">
        <v>159060</v>
      </c>
      <c r="H55" s="72">
        <v>0</v>
      </c>
      <c r="I55" s="72">
        <v>159060</v>
      </c>
      <c r="J55" s="29">
        <f t="shared" si="3"/>
        <v>20.108723135271809</v>
      </c>
      <c r="K55" s="29" t="e">
        <f t="shared" si="4"/>
        <v>#DIV/0!</v>
      </c>
      <c r="L55" s="29">
        <f t="shared" si="5"/>
        <v>20.108723135271809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12356200</v>
      </c>
      <c r="F58" s="62">
        <f t="shared" si="16"/>
        <v>5772200</v>
      </c>
      <c r="G58" s="62">
        <f t="shared" si="16"/>
        <v>0</v>
      </c>
      <c r="H58" s="62">
        <f t="shared" si="16"/>
        <v>7125400</v>
      </c>
      <c r="I58" s="62">
        <f t="shared" si="16"/>
        <v>3364419.7</v>
      </c>
      <c r="J58" s="62" t="e">
        <f t="shared" si="3"/>
        <v>#DIV/0!</v>
      </c>
      <c r="K58" s="62">
        <f t="shared" si="4"/>
        <v>57.666596526440173</v>
      </c>
      <c r="L58" s="62">
        <f t="shared" si="5"/>
        <v>58.286609958074905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12356200</v>
      </c>
      <c r="F59" s="72">
        <v>5772200</v>
      </c>
      <c r="G59" s="72"/>
      <c r="H59" s="72">
        <v>7125400</v>
      </c>
      <c r="I59" s="72">
        <v>3364419.7</v>
      </c>
      <c r="J59" s="29" t="e">
        <f t="shared" si="3"/>
        <v>#DIV/0!</v>
      </c>
      <c r="K59" s="29">
        <f t="shared" si="4"/>
        <v>57.666596526440173</v>
      </c>
      <c r="L59" s="29">
        <f t="shared" si="5"/>
        <v>58.286609958074905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-18729158.549999952</v>
      </c>
      <c r="E61" s="45">
        <f>Доходы!E9-Расходы!E7</f>
        <v>-14659658.519999981</v>
      </c>
      <c r="F61" s="45">
        <f>Доходы!F9-Расходы!F7</f>
        <v>-4073734.0300000012</v>
      </c>
      <c r="G61" s="45">
        <f>Доходы!G9-Расходы!G7</f>
        <v>-9989744.849999994</v>
      </c>
      <c r="H61" s="45">
        <f>Доходы!H9-Расходы!H7</f>
        <v>-8982662.2300000191</v>
      </c>
      <c r="I61" s="45">
        <f>Доходы!I9-Расходы!I7</f>
        <v>-1007082.620000001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H38" sqref="H38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7188992.5499999998</v>
      </c>
      <c r="E7" s="22">
        <f>E9+E20</f>
        <v>14659658.52</v>
      </c>
      <c r="F7" s="29">
        <v>-452799.97</v>
      </c>
      <c r="G7" s="22">
        <f>G9+G20</f>
        <v>3610905.45</v>
      </c>
      <c r="H7" s="22">
        <f>H9+H20</f>
        <v>9332662.2300000004</v>
      </c>
      <c r="I7" s="22">
        <f>I9+I20</f>
        <v>1007082.62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-2100000</v>
      </c>
      <c r="H9" s="29">
        <v>-2100000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-2450000</v>
      </c>
      <c r="H14" s="29">
        <v>-2450000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-2450000</v>
      </c>
      <c r="H15" s="29">
        <v>-2450000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-2450000</v>
      </c>
      <c r="H16" s="29">
        <v>-2450000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-2450000</v>
      </c>
      <c r="H17" s="29">
        <v>-2450000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5565992.5499999998</v>
      </c>
      <c r="E20" s="29">
        <v>13036658.52</v>
      </c>
      <c r="F20" s="29">
        <v>4073734.03</v>
      </c>
      <c r="G20" s="29">
        <v>5710905.4500000002</v>
      </c>
      <c r="H20" s="29">
        <v>11432662.23</v>
      </c>
      <c r="I20" s="29">
        <v>1007082.62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5565992.5499999998</v>
      </c>
      <c r="E21" s="29">
        <v>13036658.52</v>
      </c>
      <c r="F21" s="29">
        <v>4073734.03</v>
      </c>
      <c r="G21" s="29">
        <v>5710905.4500000002</v>
      </c>
      <c r="H21" s="29">
        <v>11432662.23</v>
      </c>
      <c r="I21" s="29">
        <v>1007082.62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-446159566</v>
      </c>
      <c r="E22" s="29">
        <v>-371321700</v>
      </c>
      <c r="F22" s="29">
        <v>-74837866</v>
      </c>
      <c r="G22" s="22">
        <f>G23</f>
        <v>-243287339.47</v>
      </c>
      <c r="H22" s="22">
        <v>-211624297.72999999</v>
      </c>
      <c r="I22" s="22">
        <v>-31663041.739999998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-446159566</v>
      </c>
      <c r="E23" s="29">
        <v>-371321700</v>
      </c>
      <c r="F23" s="29">
        <v>-74837866</v>
      </c>
      <c r="G23" s="22">
        <f>G24</f>
        <v>-243287339.47</v>
      </c>
      <c r="H23" s="22">
        <v>-211624297.72999999</v>
      </c>
      <c r="I23" s="22">
        <v>-31663041.739999998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-446159566</v>
      </c>
      <c r="E24" s="29">
        <v>-371321700</v>
      </c>
      <c r="F24" s="29">
        <v>-74837866</v>
      </c>
      <c r="G24" s="22">
        <f>G25+G26</f>
        <v>-243287339.47</v>
      </c>
      <c r="H24" s="22">
        <v>-211624297.72999999</v>
      </c>
      <c r="I24" s="22">
        <v>-31663041.739999998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-371321700</v>
      </c>
      <c r="E25" s="29">
        <v>-371321700</v>
      </c>
      <c r="F25" s="29"/>
      <c r="G25" s="22">
        <v>-211624297.72999999</v>
      </c>
      <c r="H25" s="22">
        <v>-211624297.72999999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-74837866</v>
      </c>
      <c r="E26" s="29" t="s">
        <v>21</v>
      </c>
      <c r="F26" s="29">
        <v>-74837866</v>
      </c>
      <c r="G26" s="22">
        <v>-31663041.739999998</v>
      </c>
      <c r="H26" s="22" t="s">
        <v>21</v>
      </c>
      <c r="I26" s="22">
        <v>-31663041.739999998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463269958.54999995</v>
      </c>
      <c r="E27" s="29">
        <v>384358358.51999998</v>
      </c>
      <c r="F27" s="29">
        <v>78911600.030000001</v>
      </c>
      <c r="G27" s="22">
        <f>G28</f>
        <v>255727084.31999999</v>
      </c>
      <c r="H27" s="22">
        <v>223056959.96000001</v>
      </c>
      <c r="I27" s="22">
        <v>32670124.359999999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463269958.54999995</v>
      </c>
      <c r="E28" s="29">
        <v>384358358.51999998</v>
      </c>
      <c r="F28" s="29">
        <v>78911600.030000001</v>
      </c>
      <c r="G28" s="22">
        <f>G29</f>
        <v>255727084.31999999</v>
      </c>
      <c r="H28" s="22">
        <v>223056959.96000001</v>
      </c>
      <c r="I28" s="22">
        <v>32670124.359999999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463269958.54999995</v>
      </c>
      <c r="E29" s="29">
        <v>384358358.51999998</v>
      </c>
      <c r="F29" s="29">
        <v>78911600.030000001</v>
      </c>
      <c r="G29" s="22">
        <f>G30+G31</f>
        <v>255727084.31999999</v>
      </c>
      <c r="H29" s="22">
        <v>223056959.96000001</v>
      </c>
      <c r="I29" s="22">
        <v>32670124.359999999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384358358.51999998</v>
      </c>
      <c r="E30" s="29">
        <v>384358358.51999998</v>
      </c>
      <c r="F30" s="29" t="s">
        <v>21</v>
      </c>
      <c r="G30" s="22">
        <v>223056959.96000001</v>
      </c>
      <c r="H30" s="22">
        <v>223056959.96000001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78911600.030000001</v>
      </c>
      <c r="E31" s="29" t="s">
        <v>21</v>
      </c>
      <c r="F31" s="29">
        <v>78911600.030000001</v>
      </c>
      <c r="G31" s="22">
        <v>32670124.359999999</v>
      </c>
      <c r="H31" s="22" t="s">
        <v>21</v>
      </c>
      <c r="I31" s="22">
        <v>32670124.359999999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2018-08-15T06:02:14Z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